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drawings/drawing25.xml" ContentType="application/vnd.openxmlformats-officedocument.drawing+xml"/>
  <Override PartName="/xl/worksheets/sheet25.xml" ContentType="application/vnd.openxmlformats-officedocument.spreadsheetml.worksheet+xml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  <Override PartName="/xl/worksheets/sheet27.xml" ContentType="application/vnd.openxmlformats-officedocument.spreadsheetml.worksheet+xml"/>
  <Override PartName="/xl/drawings/drawing28.xml" ContentType="application/vnd.openxmlformats-officedocument.drawing+xml"/>
  <Override PartName="/xl/worksheets/sheet28.xml" ContentType="application/vnd.openxmlformats-officedocument.spreadsheetml.worksheet+xml"/>
  <Override PartName="/xl/drawings/drawing29.xml" ContentType="application/vnd.openxmlformats-officedocument.drawing+xml"/>
  <Override PartName="/xl/worksheets/sheet2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png" ContentType="image/png"/>
  <Default Extension="jpg" ContentType="image/jpeg"/>
  <Override PartName="/xl/metadata" ContentType="application/binary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engvoji.lt\Rezultatai\"/>
    </mc:Choice>
  </mc:AlternateContent>
  <bookViews>
    <workbookView xWindow="-108" yWindow="-108" windowWidth="23256" windowHeight="12576" activeTab="0"/>
  </bookViews>
  <sheets>
    <sheet name="Viršelis" sheetId="1" r:id="rId2"/>
    <sheet name="60 M pb" sheetId="2" r:id="rId3"/>
    <sheet name="60 M Finalas" sheetId="3" r:id="rId4"/>
    <sheet name="60 V pb" sheetId="4" r:id="rId5"/>
    <sheet name="60 V Finalas" sheetId="5" r:id="rId6"/>
    <sheet name="400 M b" sheetId="6" r:id="rId7"/>
    <sheet name="400 M Suvestinė" sheetId="7" r:id="rId8"/>
    <sheet name="400 V b" sheetId="8" r:id="rId9"/>
    <sheet name="400 V Suvestinė" sheetId="9" r:id="rId10"/>
    <sheet name="800 M" sheetId="10" r:id="rId11"/>
    <sheet name="800 V" sheetId="11" r:id="rId12"/>
    <sheet name="1500 M" sheetId="12" r:id="rId13"/>
    <sheet name="1500 V bėg." sheetId="13" r:id="rId14"/>
    <sheet name="1500 V Suvestinė" sheetId="14" r:id="rId15"/>
    <sheet name="3000 M" sheetId="15" r:id="rId16"/>
    <sheet name="3000 V" sheetId="16" r:id="rId17"/>
    <sheet name="60bb M pb" sheetId="17" r:id="rId18"/>
    <sheet name="60bb M Finalas" sheetId="18" r:id="rId19"/>
    <sheet name="60bb V pb" sheetId="19" r:id="rId20"/>
    <sheet name="60bb V Finalas" sheetId="20" r:id="rId21"/>
    <sheet name="Aukštis M" sheetId="21" r:id="rId22"/>
    <sheet name="Aukštis V" sheetId="22" r:id="rId23"/>
    <sheet name="Tolis M" sheetId="23" r:id="rId24"/>
    <sheet name="Tolis V" sheetId="30" r:id="rId25"/>
    <sheet name="Trišuolis M" sheetId="25" r:id="rId26"/>
    <sheet name="Trišuolis V" sheetId="26" r:id="rId27"/>
    <sheet name="Rutulys M" sheetId="27" r:id="rId28"/>
    <sheet name="Rutulys V" sheetId="28" r:id="rId29"/>
    <sheet name="Komandiniai" sheetId="31" r:id="rId30"/>
  </sheets>
  <definedNames>
    <definedName name="fdfdf">#REF!</definedName>
    <definedName name="justis">#REF!</definedName>
    <definedName name="klp">#REF!</definedName>
    <definedName name="KM">#REF!</definedName>
    <definedName name="mano123">#REF!</definedName>
    <definedName name="Naujas">#REF!</definedName>
    <definedName name="rzfsdm">#REF!</definedName>
    <definedName name="rzfsdv">#REF!</definedName>
    <definedName name="rzfssm">#REF!</definedName>
    <definedName name="rzfsv">#REF!</definedName>
    <definedName name="rzfswm">#REF!</definedName>
    <definedName name="rzim">#REF!</definedName>
    <definedName name="rzsdfam">#REF!</definedName>
    <definedName name="rzsfav">#REF!</definedName>
    <definedName name="rzssfam">#REF!</definedName>
    <definedName name="rzswfam">#REF!</definedName>
    <definedName name="s">#REF!</definedName>
    <definedName name="Sektoriu_Tolis_V_List">#REF!</definedName>
    <definedName name="Sektoriu_Tolis_V_List_21">#REF!</definedName>
    <definedName name="Sektoriu_Tolis_V_List_22">#REF!</definedName>
    <definedName name="SSSS">#REF!</definedName>
    <definedName name="tskk">#REF!</definedName>
    <definedName name="vaišis">#REF!</definedName>
  </definedNames>
  <calcPr calcId="191029"/>
</workbook>
</file>

<file path=xl/calcChain.xml><?xml version="1.0" encoding="utf-8"?>
<calcChain xmlns="http://schemas.openxmlformats.org/spreadsheetml/2006/main">
  <c r="P76" i="2" l="1"/>
</calcChain>
</file>

<file path=xl/sharedStrings.xml><?xml version="1.0" encoding="utf-8"?>
<sst xmlns="http://schemas.openxmlformats.org/spreadsheetml/2006/main" count="4324" uniqueCount="1082">
  <si>
    <t>LIETUVOS LAF TAURĖS ATVIROSIOS VARŽYBOS</t>
  </si>
  <si>
    <t>LIETUVOS LAF SPORTO KLUBŲ ŽIEMOS TAURĖS VARŽYBOS</t>
  </si>
  <si>
    <t>2025 m. sausio 25 d.</t>
  </si>
  <si>
    <t>Vilnius, Lengvosios atletikos maniežas</t>
  </si>
  <si>
    <t>Varžybų vyriausiasis teisėjas</t>
  </si>
  <si>
    <t>Andrejs Tolstiks</t>
  </si>
  <si>
    <t>Varžybų vyriausiasis sekretorius</t>
  </si>
  <si>
    <t>Alfonsas Buliuolis</t>
  </si>
  <si>
    <t>Varžybų techninis delegatas</t>
  </si>
  <si>
    <t>Romas Sausaitis</t>
  </si>
  <si>
    <t>Vilnius</t>
  </si>
  <si>
    <t>60 m bėgimas moterims</t>
  </si>
  <si>
    <t>2025-01-25</t>
  </si>
  <si>
    <t>bėgimas iš 7</t>
  </si>
  <si>
    <t>FA - 6q, FB - 6q</t>
  </si>
  <si>
    <t>Vieta</t>
  </si>
  <si>
    <t>Takas</t>
  </si>
  <si>
    <t>Nr.</t>
  </si>
  <si>
    <t>Vardas</t>
  </si>
  <si>
    <t>Pavardė</t>
  </si>
  <si>
    <t>Gim.data</t>
  </si>
  <si>
    <t>Komanda</t>
  </si>
  <si>
    <t>SUC</t>
  </si>
  <si>
    <t>Klubas</t>
  </si>
  <si>
    <t>Taškai</t>
  </si>
  <si>
    <t>Rez.p.b.</t>
  </si>
  <si>
    <t>R.l.</t>
  </si>
  <si>
    <t>Rez.fin.</t>
  </si>
  <si>
    <t>Kv. l.</t>
  </si>
  <si>
    <t>Treneris</t>
  </si>
  <si>
    <t>Akvilė</t>
  </si>
  <si>
    <t>Jonauskytė</t>
  </si>
  <si>
    <t>2000-09-18</t>
  </si>
  <si>
    <t>Kaunas, Klaipėda</t>
  </si>
  <si>
    <t>qA</t>
  </si>
  <si>
    <t>J.Čižauskas, M.Vadeikis</t>
  </si>
  <si>
    <t>Daniela</t>
  </si>
  <si>
    <t>Lasmane</t>
  </si>
  <si>
    <t>2003-07-06</t>
  </si>
  <si>
    <t>Latvija</t>
  </si>
  <si>
    <t>qB</t>
  </si>
  <si>
    <t>I.Zalite</t>
  </si>
  <si>
    <t>Urtė</t>
  </si>
  <si>
    <t>Darvidaitė</t>
  </si>
  <si>
    <t>2009-05-26</t>
  </si>
  <si>
    <t>Utena</t>
  </si>
  <si>
    <t>UDSC</t>
  </si>
  <si>
    <t>ULAK</t>
  </si>
  <si>
    <t>M.Saliamonas</t>
  </si>
  <si>
    <t>Austėja</t>
  </si>
  <si>
    <t>Žilinskaitė</t>
  </si>
  <si>
    <t>2007-11-06</t>
  </si>
  <si>
    <t>Pasvalys</t>
  </si>
  <si>
    <t>PSM</t>
  </si>
  <si>
    <t>"Svalė"</t>
  </si>
  <si>
    <t>K.Mačėnas</t>
  </si>
  <si>
    <t>Gabija</t>
  </si>
  <si>
    <t>Ižikovaitė</t>
  </si>
  <si>
    <t>2005-05-14</t>
  </si>
  <si>
    <t>Kaunas</t>
  </si>
  <si>
    <t>"Startas"</t>
  </si>
  <si>
    <t>L.Vadeikienė, R.Sadzevičienė</t>
  </si>
  <si>
    <t>Ema</t>
  </si>
  <si>
    <t>Rupšytė</t>
  </si>
  <si>
    <t>2005-09-27</t>
  </si>
  <si>
    <t>Vilnius, Šiauliai</t>
  </si>
  <si>
    <t>ŠLASC</t>
  </si>
  <si>
    <t>COSMA</t>
  </si>
  <si>
    <t>L.Maceika, M.Skrabulis</t>
  </si>
  <si>
    <t>Ieva</t>
  </si>
  <si>
    <t>Šadžiūtė</t>
  </si>
  <si>
    <t>2008-07-10</t>
  </si>
  <si>
    <t>Sostinės SC</t>
  </si>
  <si>
    <t>L.Juchnevičienė</t>
  </si>
  <si>
    <t>Greta</t>
  </si>
  <si>
    <t>Zalatoriūtė</t>
  </si>
  <si>
    <t>2004-03-03</t>
  </si>
  <si>
    <t>"Startas", KTU SSC</t>
  </si>
  <si>
    <t>N.Gedgaudienė</t>
  </si>
  <si>
    <t>Lija</t>
  </si>
  <si>
    <t>Damavičiūtė</t>
  </si>
  <si>
    <t>2007-04-01</t>
  </si>
  <si>
    <t>Raseiniai</t>
  </si>
  <si>
    <t>Ras.KKSC</t>
  </si>
  <si>
    <t>"Šokliukas"</t>
  </si>
  <si>
    <t>E.Petrokas</t>
  </si>
  <si>
    <t>Indrė</t>
  </si>
  <si>
    <t>Maksimavičiūtė</t>
  </si>
  <si>
    <t>2006-01-22</t>
  </si>
  <si>
    <t>J.Strumskytė-Razgūnė</t>
  </si>
  <si>
    <t>Atėnė</t>
  </si>
  <si>
    <t>Gūdmantaitė</t>
  </si>
  <si>
    <t>2009-04-20</t>
  </si>
  <si>
    <t>J.Čižauskas</t>
  </si>
  <si>
    <t>Lukrecija</t>
  </si>
  <si>
    <t>Sabaitytė</t>
  </si>
  <si>
    <t>2002-04-08</t>
  </si>
  <si>
    <t>VU</t>
  </si>
  <si>
    <t>L.Juchnevičienė, M.Skrabulis</t>
  </si>
  <si>
    <t>-</t>
  </si>
  <si>
    <t>Airūnė</t>
  </si>
  <si>
    <t>Čegytė</t>
  </si>
  <si>
    <t>2004-04-26</t>
  </si>
  <si>
    <t>Šiauliai, Vilnius</t>
  </si>
  <si>
    <t>"Vytis"</t>
  </si>
  <si>
    <t>A.Tolstiks, D.Vrubliauskas</t>
  </si>
  <si>
    <t>Toma</t>
  </si>
  <si>
    <t>Aleksejevičiūtė</t>
  </si>
  <si>
    <t>2004-11-06</t>
  </si>
  <si>
    <t>L.Vadeikienė</t>
  </si>
  <si>
    <t>Viltė</t>
  </si>
  <si>
    <t>Makaraitė</t>
  </si>
  <si>
    <t>2007-09-02</t>
  </si>
  <si>
    <t>Klaipėda, Vilnius</t>
  </si>
  <si>
    <t>Kl.LAM, Ozo gim.</t>
  </si>
  <si>
    <t>"Nikė"</t>
  </si>
  <si>
    <t>L.Juchnevičienė, R.Adomaitienė</t>
  </si>
  <si>
    <t>Julija</t>
  </si>
  <si>
    <t>Blizniuk</t>
  </si>
  <si>
    <t>1995-01-16</t>
  </si>
  <si>
    <t>Šiauliai</t>
  </si>
  <si>
    <t>"Beržyno žiogelis"</t>
  </si>
  <si>
    <t>L.Maceika</t>
  </si>
  <si>
    <t>Evelina</t>
  </si>
  <si>
    <t>Savickaitė</t>
  </si>
  <si>
    <t>2000-04-21</t>
  </si>
  <si>
    <t>Kaunas, Panevėžys</t>
  </si>
  <si>
    <t>KTU SSC</t>
  </si>
  <si>
    <t>Žvaigždė</t>
  </si>
  <si>
    <t>M.Vadeikis</t>
  </si>
  <si>
    <t>Verbickaitė</t>
  </si>
  <si>
    <t>2007-06-14</t>
  </si>
  <si>
    <t>G.Dovidaitė, L.Juchnevičienė</t>
  </si>
  <si>
    <t>Elvita</t>
  </si>
  <si>
    <t>Palubeckaitė</t>
  </si>
  <si>
    <t>2008-08-11</t>
  </si>
  <si>
    <t>Ozo gim., Sostinės SC</t>
  </si>
  <si>
    <t>D.Grigienė</t>
  </si>
  <si>
    <t>Ernesta</t>
  </si>
  <si>
    <t>Karaškienė</t>
  </si>
  <si>
    <t>1979-03-06</t>
  </si>
  <si>
    <t>LLAMA</t>
  </si>
  <si>
    <t>E.Karaškienė, J.Čižauskas</t>
  </si>
  <si>
    <t>Darija</t>
  </si>
  <si>
    <t>Folkmanaitė</t>
  </si>
  <si>
    <t>2009-01-27</t>
  </si>
  <si>
    <t>Panevėžys</t>
  </si>
  <si>
    <t>Pan.SC</t>
  </si>
  <si>
    <t>A.Dobregienė</t>
  </si>
  <si>
    <t>Agnė</t>
  </si>
  <si>
    <t>Sipavičiūtė</t>
  </si>
  <si>
    <t>2008-07-11</t>
  </si>
  <si>
    <t>DQ</t>
  </si>
  <si>
    <t>D.Vrubliauskas</t>
  </si>
  <si>
    <t>Modesta Justė</t>
  </si>
  <si>
    <t>Morauskaitė</t>
  </si>
  <si>
    <t>1995-10-02</t>
  </si>
  <si>
    <t>M.Skrabulis</t>
  </si>
  <si>
    <t>Marčiulionytė</t>
  </si>
  <si>
    <t>2006-02-02</t>
  </si>
  <si>
    <t>N.Žilinskienė</t>
  </si>
  <si>
    <t>Diana</t>
  </si>
  <si>
    <t>Viličkaitė</t>
  </si>
  <si>
    <t>2004-09-30</t>
  </si>
  <si>
    <t>Palanga, Vilnius</t>
  </si>
  <si>
    <t>D.Rauktys, M.Skrabulis</t>
  </si>
  <si>
    <t>YC</t>
  </si>
  <si>
    <t>Rugilė</t>
  </si>
  <si>
    <t>Šimkevičiūtė</t>
  </si>
  <si>
    <t>2005-10-24</t>
  </si>
  <si>
    <t>Kaunas, Kėdainiai</t>
  </si>
  <si>
    <t>J.Čižauskas, Z.Peleckienė</t>
  </si>
  <si>
    <t>Emilija</t>
  </si>
  <si>
    <t>Šutkutė</t>
  </si>
  <si>
    <t>2006-06-01</t>
  </si>
  <si>
    <t>DVA</t>
  </si>
  <si>
    <t>Eva</t>
  </si>
  <si>
    <t>Misiūnaitė</t>
  </si>
  <si>
    <t>1991-12-04</t>
  </si>
  <si>
    <t>Kaunas, Vilnius</t>
  </si>
  <si>
    <t>M.Vadeikis, M.Skrabulis</t>
  </si>
  <si>
    <t>Patricija</t>
  </si>
  <si>
    <t>Grigalionytė</t>
  </si>
  <si>
    <t>2007-08-04</t>
  </si>
  <si>
    <t>Lidija</t>
  </si>
  <si>
    <t>Rūtelionytė</t>
  </si>
  <si>
    <t>2007-08-13</t>
  </si>
  <si>
    <t>Augustė</t>
  </si>
  <si>
    <t>Karosaitė</t>
  </si>
  <si>
    <t>2006-08-01</t>
  </si>
  <si>
    <t>DNS</t>
  </si>
  <si>
    <t>L.Vadeikienė, M.Vadeikis</t>
  </si>
  <si>
    <t>Gustė</t>
  </si>
  <si>
    <t>Kulikauskaitė</t>
  </si>
  <si>
    <t>2003-11-13</t>
  </si>
  <si>
    <t>Kaunas, Šiauliai</t>
  </si>
  <si>
    <t>"Piramidė"</t>
  </si>
  <si>
    <t>J.Baikštienė, N.Gedgaudienė</t>
  </si>
  <si>
    <t>Jogailė</t>
  </si>
  <si>
    <t>Petrokaitė</t>
  </si>
  <si>
    <t>1995-09-30</t>
  </si>
  <si>
    <t>Austė</t>
  </si>
  <si>
    <t>Kunauskė</t>
  </si>
  <si>
    <t>2000-08-18</t>
  </si>
  <si>
    <t>NT</t>
  </si>
  <si>
    <t>Pikelytė</t>
  </si>
  <si>
    <t>2008-09-29</t>
  </si>
  <si>
    <t>A.Tolstiks, I.Krakoviak-Tolstika</t>
  </si>
  <si>
    <t>Valerija</t>
  </si>
  <si>
    <t>Kolesnikova</t>
  </si>
  <si>
    <t>2008-04-09</t>
  </si>
  <si>
    <t>I.Jefimova, J.Strumskytė-Razgūnė</t>
  </si>
  <si>
    <t>Kristina</t>
  </si>
  <si>
    <t>Danilovaitė</t>
  </si>
  <si>
    <t>2009-01-06</t>
  </si>
  <si>
    <t>Klaudija</t>
  </si>
  <si>
    <t>Lodaitė</t>
  </si>
  <si>
    <t>2008-10-18</t>
  </si>
  <si>
    <t>K.Ščiglo, G.Šerėnienė</t>
  </si>
  <si>
    <t>Finalas A</t>
  </si>
  <si>
    <t>Finalas B</t>
  </si>
  <si>
    <t>60 m bėgimas vyrams</t>
  </si>
  <si>
    <t xml:space="preserve">Rez.fin. </t>
  </si>
  <si>
    <t>Aistis</t>
  </si>
  <si>
    <t>Manton</t>
  </si>
  <si>
    <t>2005-05-09</t>
  </si>
  <si>
    <t>Tadas</t>
  </si>
  <si>
    <t>Aninkevičius</t>
  </si>
  <si>
    <t>2008-01-08</t>
  </si>
  <si>
    <t>ŠLASC, Šiaulių SG</t>
  </si>
  <si>
    <t>J.Baikštienė</t>
  </si>
  <si>
    <t>Martynas</t>
  </si>
  <si>
    <t>Bureika</t>
  </si>
  <si>
    <t>2006-12-30</t>
  </si>
  <si>
    <t>Matas</t>
  </si>
  <si>
    <t>Šniras</t>
  </si>
  <si>
    <t>2007-02-23</t>
  </si>
  <si>
    <t>11.68</t>
  </si>
  <si>
    <t>Algimantas</t>
  </si>
  <si>
    <t>Vėževičius</t>
  </si>
  <si>
    <t>2003-04-23</t>
  </si>
  <si>
    <t>"Šilainiai"</t>
  </si>
  <si>
    <t>A.Kitanov, N.Sabaliauskienė</t>
  </si>
  <si>
    <t>Robert</t>
  </si>
  <si>
    <t>Karagezian</t>
  </si>
  <si>
    <t>2003-06-17</t>
  </si>
  <si>
    <t>I.Jefimova</t>
  </si>
  <si>
    <t>Danielius</t>
  </si>
  <si>
    <t>Vasiliauskas</t>
  </si>
  <si>
    <t>2006-04-16</t>
  </si>
  <si>
    <t>„Jusis Training“</t>
  </si>
  <si>
    <t>Ernest</t>
  </si>
  <si>
    <t>Kisel</t>
  </si>
  <si>
    <t>2007-09-12</t>
  </si>
  <si>
    <t>Didžioji Britanija</t>
  </si>
  <si>
    <t>J.Wright</t>
  </si>
  <si>
    <t>Artūras</t>
  </si>
  <si>
    <t>Taurinskas</t>
  </si>
  <si>
    <t>2007-05-05</t>
  </si>
  <si>
    <t>Klaipėda</t>
  </si>
  <si>
    <t>Kl.LAM</t>
  </si>
  <si>
    <t>Start You</t>
  </si>
  <si>
    <t>A.Šilauskas</t>
  </si>
  <si>
    <t>Augustas</t>
  </si>
  <si>
    <t>Ukvalbergas</t>
  </si>
  <si>
    <t>2006-03-18</t>
  </si>
  <si>
    <t>R.Kančys</t>
  </si>
  <si>
    <t>Benas</t>
  </si>
  <si>
    <t>Petrulaitis</t>
  </si>
  <si>
    <t>2008-01-14</t>
  </si>
  <si>
    <t>Kristupas</t>
  </si>
  <si>
    <t>Seikauskas</t>
  </si>
  <si>
    <t>2001-05-08</t>
  </si>
  <si>
    <t>A.Dobregienė, M.Vadeikis</t>
  </si>
  <si>
    <t>Žilėnas</t>
  </si>
  <si>
    <t>2007-11-29</t>
  </si>
  <si>
    <t>Valerijus</t>
  </si>
  <si>
    <t>Bakhovkin</t>
  </si>
  <si>
    <t>2003-02-15</t>
  </si>
  <si>
    <t>J.Čižauskas, L.Juchnevičienė</t>
  </si>
  <si>
    <t>Pijus</t>
  </si>
  <si>
    <t>Bartoševičius</t>
  </si>
  <si>
    <t>2008-08-13</t>
  </si>
  <si>
    <t>I.Luckienė, J.Strumskytė-Razgūnė</t>
  </si>
  <si>
    <t>Klimavičius</t>
  </si>
  <si>
    <t>2008-05-06</t>
  </si>
  <si>
    <t>Karolis</t>
  </si>
  <si>
    <t>Lukaševičius</t>
  </si>
  <si>
    <t>2008-04-28</t>
  </si>
  <si>
    <t>Adas</t>
  </si>
  <si>
    <t>Dambrauskas</t>
  </si>
  <si>
    <t>2005-06-01</t>
  </si>
  <si>
    <t>Kėdainiai, Vilnius</t>
  </si>
  <si>
    <t>KSC, Ozo gim.</t>
  </si>
  <si>
    <t>A.Tolstiks, N.Daugėlienė</t>
  </si>
  <si>
    <t>Marius</t>
  </si>
  <si>
    <t>Kučas</t>
  </si>
  <si>
    <t>2004-12-17</t>
  </si>
  <si>
    <t>Biržai, Kaunas</t>
  </si>
  <si>
    <t>Biržų SC, LSU</t>
  </si>
  <si>
    <t>A.Skujytė, V.Bagamolovas</t>
  </si>
  <si>
    <t>Joris</t>
  </si>
  <si>
    <t>Šatkauskas</t>
  </si>
  <si>
    <t>2008-06-07</t>
  </si>
  <si>
    <t>Renaldas</t>
  </si>
  <si>
    <t>Sokolovskis</t>
  </si>
  <si>
    <t>1998-06-08</t>
  </si>
  <si>
    <t>Dominykas</t>
  </si>
  <si>
    <t>Overlingas</t>
  </si>
  <si>
    <t>2009-06-17</t>
  </si>
  <si>
    <t>I.Krakoviak-Tolstika</t>
  </si>
  <si>
    <t>Kasparas</t>
  </si>
  <si>
    <t>Sebeckas</t>
  </si>
  <si>
    <t>2008-01-18</t>
  </si>
  <si>
    <t>Kolupaila</t>
  </si>
  <si>
    <t>2008-07-30</t>
  </si>
  <si>
    <t>Kaunas, Kauno r.</t>
  </si>
  <si>
    <t>A.Talalas, M.Vadeikis</t>
  </si>
  <si>
    <t>Gustas</t>
  </si>
  <si>
    <t>Židonis</t>
  </si>
  <si>
    <t>2008-07-17</t>
  </si>
  <si>
    <t>"Lėvuo"</t>
  </si>
  <si>
    <t>Z.Balčiauskas</t>
  </si>
  <si>
    <t>Arnas</t>
  </si>
  <si>
    <t>Dijokas</t>
  </si>
  <si>
    <t>2005-07-15</t>
  </si>
  <si>
    <t>Kėdainiai, Kaunas</t>
  </si>
  <si>
    <t>KSC</t>
  </si>
  <si>
    <t>N.Daugėlienė, J.Čižauskas</t>
  </si>
  <si>
    <t>Ernestas</t>
  </si>
  <si>
    <t>Kučinskas</t>
  </si>
  <si>
    <t>2009-04-19</t>
  </si>
  <si>
    <t>J.Kirilovienė</t>
  </si>
  <si>
    <t>Dovydas</t>
  </si>
  <si>
    <t>Ražanas</t>
  </si>
  <si>
    <t>2008-01-13</t>
  </si>
  <si>
    <t>A.Petrokas</t>
  </si>
  <si>
    <t>Ulpijus</t>
  </si>
  <si>
    <t>Stackevičius</t>
  </si>
  <si>
    <t>2008-07-09</t>
  </si>
  <si>
    <t>Trakai</t>
  </si>
  <si>
    <t>Trakų SC</t>
  </si>
  <si>
    <t>"Sostinės Olimpas"</t>
  </si>
  <si>
    <t>D.Virbickas</t>
  </si>
  <si>
    <t>Nedas</t>
  </si>
  <si>
    <t>Talalas</t>
  </si>
  <si>
    <t>2003-10-16</t>
  </si>
  <si>
    <t>N.Gedgaudienė, O.Pavilionienė</t>
  </si>
  <si>
    <t>Mantas</t>
  </si>
  <si>
    <t>Šeštokas</t>
  </si>
  <si>
    <t>1996-04-18</t>
  </si>
  <si>
    <t>Valaitis</t>
  </si>
  <si>
    <t>2003-01-13</t>
  </si>
  <si>
    <t>A.Gavėnas, S.Strelcovas</t>
  </si>
  <si>
    <t>Dangiras</t>
  </si>
  <si>
    <t>Grušas</t>
  </si>
  <si>
    <t>2004-08-29</t>
  </si>
  <si>
    <t>Aretas</t>
  </si>
  <si>
    <t>Gasiūnas</t>
  </si>
  <si>
    <t>2009-01-26</t>
  </si>
  <si>
    <t>Julius</t>
  </si>
  <si>
    <t>Sereičikas</t>
  </si>
  <si>
    <t>2008-08-21</t>
  </si>
  <si>
    <t>Kostas</t>
  </si>
  <si>
    <t>Skrabulis</t>
  </si>
  <si>
    <t>1992-08-04</t>
  </si>
  <si>
    <t>Jocius</t>
  </si>
  <si>
    <t>2004-01-19</t>
  </si>
  <si>
    <t>Raseiniai, Vilnius</t>
  </si>
  <si>
    <t>A.Tolstiks, A.Petrokas</t>
  </si>
  <si>
    <t>Emilis</t>
  </si>
  <si>
    <t>Usovas</t>
  </si>
  <si>
    <t>2009-12-11</t>
  </si>
  <si>
    <t>Švenčionys</t>
  </si>
  <si>
    <t>ŠRSC</t>
  </si>
  <si>
    <t>"Aitvaras"</t>
  </si>
  <si>
    <t>R.Turla</t>
  </si>
  <si>
    <t>Aleksei</t>
  </si>
  <si>
    <t>Aleksieiev</t>
  </si>
  <si>
    <t>2008-05-25</t>
  </si>
  <si>
    <t>Oleksandr</t>
  </si>
  <si>
    <t>Shylenko</t>
  </si>
  <si>
    <t>2008-12-04</t>
  </si>
  <si>
    <t>Vilkaviškis</t>
  </si>
  <si>
    <t>VSC</t>
  </si>
  <si>
    <t>VLASK</t>
  </si>
  <si>
    <t>R.Akucevičiūtė</t>
  </si>
  <si>
    <t>Brasas</t>
  </si>
  <si>
    <t>2007-01-11</t>
  </si>
  <si>
    <t>400 m bėgimas moterims</t>
  </si>
  <si>
    <t>finalinis bėgimas iš 6</t>
  </si>
  <si>
    <t>Rezultatas</t>
  </si>
  <si>
    <t>1</t>
  </si>
  <si>
    <t>3</t>
  </si>
  <si>
    <t>Karolina</t>
  </si>
  <si>
    <t>Kaškelytė</t>
  </si>
  <si>
    <t>2007-12-31</t>
  </si>
  <si>
    <t>4</t>
  </si>
  <si>
    <t>2</t>
  </si>
  <si>
    <t>Bumaženko</t>
  </si>
  <si>
    <t>2006-09-19</t>
  </si>
  <si>
    <t>L.Milikauskaitė</t>
  </si>
  <si>
    <t>Oržekauskaitė</t>
  </si>
  <si>
    <t>2006-01-16</t>
  </si>
  <si>
    <t>Žukauskaitė</t>
  </si>
  <si>
    <t>G.Šerėnienė</t>
  </si>
  <si>
    <t>Erika</t>
  </si>
  <si>
    <t>Aksinavičiūtė</t>
  </si>
  <si>
    <t>2008-04-15</t>
  </si>
  <si>
    <t>Airina</t>
  </si>
  <si>
    <t>Rimkevičiūtė</t>
  </si>
  <si>
    <t>2007-10-14</t>
  </si>
  <si>
    <t>Elektrėnai, Šiauliai</t>
  </si>
  <si>
    <t>I.Ivoškienė, J.Baikštienė</t>
  </si>
  <si>
    <t>Irina</t>
  </si>
  <si>
    <t>Pozdejeva</t>
  </si>
  <si>
    <t>1991-08-28</t>
  </si>
  <si>
    <t>Vilnius ind.</t>
  </si>
  <si>
    <t>Volvere Run</t>
  </si>
  <si>
    <t>P.Žukienė, V.Kozlov</t>
  </si>
  <si>
    <t>Riazenskytė</t>
  </si>
  <si>
    <t>2007-09-07</t>
  </si>
  <si>
    <t>R.Sausaitis</t>
  </si>
  <si>
    <t>Miglė</t>
  </si>
  <si>
    <t>Diržinauskaitė</t>
  </si>
  <si>
    <t>2009-05-27</t>
  </si>
  <si>
    <t>Šiaulių SG</t>
  </si>
  <si>
    <t>A.Kitanov, R.Razmaitė</t>
  </si>
  <si>
    <t>Giljeta</t>
  </si>
  <si>
    <t>Petrulytė</t>
  </si>
  <si>
    <t>2008-09-12</t>
  </si>
  <si>
    <t>Aliana Funmilayo</t>
  </si>
  <si>
    <t>Odebiyi</t>
  </si>
  <si>
    <t>2007-01-27</t>
  </si>
  <si>
    <t>A.Tolstiks, M.Krakys</t>
  </si>
  <si>
    <t>Reda</t>
  </si>
  <si>
    <t>Teteriukovė</t>
  </si>
  <si>
    <t>2006-08-25</t>
  </si>
  <si>
    <t>D.Jankauskaitė, J.Čižauskas</t>
  </si>
  <si>
    <t>Saulė</t>
  </si>
  <si>
    <t>Steckaitė</t>
  </si>
  <si>
    <t>2008-05-02</t>
  </si>
  <si>
    <t>Petrauskaitė</t>
  </si>
  <si>
    <t>2009-05-31</t>
  </si>
  <si>
    <t>Molėtai</t>
  </si>
  <si>
    <t>Molėtų KKSC</t>
  </si>
  <si>
    <t>G.Keliuotienė</t>
  </si>
  <si>
    <t>Simona</t>
  </si>
  <si>
    <t>Šlapšinskaitė</t>
  </si>
  <si>
    <t>2009-02-22</t>
  </si>
  <si>
    <t>Neila</t>
  </si>
  <si>
    <t>Ruočkutė</t>
  </si>
  <si>
    <t>2007-11-17</t>
  </si>
  <si>
    <t>Č.Kundrotas</t>
  </si>
  <si>
    <t>Alicija</t>
  </si>
  <si>
    <t>Damidavičiūtė</t>
  </si>
  <si>
    <t>2007-12-13</t>
  </si>
  <si>
    <t>Gabrielė</t>
  </si>
  <si>
    <t>Gasiūnaitė</t>
  </si>
  <si>
    <t>2006-06-14</t>
  </si>
  <si>
    <t>Sarafinaitė</t>
  </si>
  <si>
    <t>2004-06-07</t>
  </si>
  <si>
    <t>Jonava, Kaunas</t>
  </si>
  <si>
    <t>"Startas", Jonavos SC</t>
  </si>
  <si>
    <t>Einius</t>
  </si>
  <si>
    <t>A.Gavėnas, V.Lebeckienė</t>
  </si>
  <si>
    <t>Elinga</t>
  </si>
  <si>
    <t>Semeniuk</t>
  </si>
  <si>
    <t>2007-01-06</t>
  </si>
  <si>
    <t>Roberta</t>
  </si>
  <si>
    <t>Žikaitė</t>
  </si>
  <si>
    <t>2001-06-02</t>
  </si>
  <si>
    <t>Kaunas, Raseiniai</t>
  </si>
  <si>
    <t>"Startas", Ras.KKSC</t>
  </si>
  <si>
    <t>M.Skamarakas, N.Sabaliauskienė</t>
  </si>
  <si>
    <t>Suvestinė</t>
  </si>
  <si>
    <t>400 m bėgimas vyrams</t>
  </si>
  <si>
    <t>Genardas</t>
  </si>
  <si>
    <t>Bunga</t>
  </si>
  <si>
    <t>2005-04-06</t>
  </si>
  <si>
    <t>VGTU, ŠLASC</t>
  </si>
  <si>
    <t>D.Vrubliauskas, J.Strumskytė-Razgūnė</t>
  </si>
  <si>
    <t>Edvinas</t>
  </si>
  <si>
    <t>Guzas</t>
  </si>
  <si>
    <t>2008-11-07</t>
  </si>
  <si>
    <t>Jovaras</t>
  </si>
  <si>
    <t>Toločka</t>
  </si>
  <si>
    <t>2007-02-19</t>
  </si>
  <si>
    <t>Ignas</t>
  </si>
  <si>
    <t>Dailidėnas</t>
  </si>
  <si>
    <t>1995-01-30</t>
  </si>
  <si>
    <t>Žygimantas</t>
  </si>
  <si>
    <t>2008-11-18</t>
  </si>
  <si>
    <t>D.Maceikienė</t>
  </si>
  <si>
    <t>Irmantas</t>
  </si>
  <si>
    <t>Kaprašovas</t>
  </si>
  <si>
    <t>1991-05-23</t>
  </si>
  <si>
    <t>V.Kozlov</t>
  </si>
  <si>
    <t>Karol</t>
  </si>
  <si>
    <t>Kosteckij</t>
  </si>
  <si>
    <t>1994-08-24</t>
  </si>
  <si>
    <t>G.Michniova</t>
  </si>
  <si>
    <t>Hemanth</t>
  </si>
  <si>
    <t>Krishnan</t>
  </si>
  <si>
    <t>2001-12-05</t>
  </si>
  <si>
    <t>J.Strazdas</t>
  </si>
  <si>
    <t>Lukas</t>
  </si>
  <si>
    <t>Mikavičius</t>
  </si>
  <si>
    <t>2007-09-15</t>
  </si>
  <si>
    <t>Kelmė</t>
  </si>
  <si>
    <t>Kelmės SC, Šiaulių SG</t>
  </si>
  <si>
    <t>A.Kitanov, G.Kasputis</t>
  </si>
  <si>
    <t>Eimantas</t>
  </si>
  <si>
    <t>Vansevičius</t>
  </si>
  <si>
    <t>2008-02-11</t>
  </si>
  <si>
    <t>Denas</t>
  </si>
  <si>
    <t>Kupčaloitis</t>
  </si>
  <si>
    <t>2009-02-01</t>
  </si>
  <si>
    <t>"Stadija"</t>
  </si>
  <si>
    <t>D.Šaučikovas</t>
  </si>
  <si>
    <t>Bernardas Jogaila</t>
  </si>
  <si>
    <t>Leščinskas</t>
  </si>
  <si>
    <t>2007-07-27</t>
  </si>
  <si>
    <t>Naglis</t>
  </si>
  <si>
    <t>Baranauskas</t>
  </si>
  <si>
    <t>2005-01-26</t>
  </si>
  <si>
    <t>Kelmė ind., Vilnius</t>
  </si>
  <si>
    <t>P.Sabaitis, I.Krakoviak-Tolstika</t>
  </si>
  <si>
    <t>Haroldas</t>
  </si>
  <si>
    <t>Kulnys</t>
  </si>
  <si>
    <t>2006-03-27</t>
  </si>
  <si>
    <t>Claudius</t>
  </si>
  <si>
    <t>Petraitis</t>
  </si>
  <si>
    <t>1994-07-01</t>
  </si>
  <si>
    <t>Nikodemas</t>
  </si>
  <si>
    <t>Navickas</t>
  </si>
  <si>
    <t>2002-01-23</t>
  </si>
  <si>
    <t>Garčinskas</t>
  </si>
  <si>
    <t>2007-09-14</t>
  </si>
  <si>
    <t>Kauno r., Vilnius</t>
  </si>
  <si>
    <t>Kauno r. SM, Ozo gim.</t>
  </si>
  <si>
    <t>A.Starkevičius, A.Tolstiks</t>
  </si>
  <si>
    <t>Mykolas</t>
  </si>
  <si>
    <t>Juknius</t>
  </si>
  <si>
    <t>2003-11-27</t>
  </si>
  <si>
    <t>E.Karaškienė, P.Fedorenka</t>
  </si>
  <si>
    <t>Urbonas</t>
  </si>
  <si>
    <t>1997-06-25</t>
  </si>
  <si>
    <t>Gediminas</t>
  </si>
  <si>
    <t>Truskauskas</t>
  </si>
  <si>
    <t>1998-01-02</t>
  </si>
  <si>
    <t>Sutkus</t>
  </si>
  <si>
    <t>2004-06-17</t>
  </si>
  <si>
    <t>Telšiai, Vilnius</t>
  </si>
  <si>
    <t>L.Kaveckienė, M.Skrabulis</t>
  </si>
  <si>
    <t>Edvardas</t>
  </si>
  <si>
    <t>Aukštuolis</t>
  </si>
  <si>
    <t>R.Kančys, M.Skrabulis</t>
  </si>
  <si>
    <t>Daniel</t>
  </si>
  <si>
    <t>Golovacki</t>
  </si>
  <si>
    <t>1996-02-12</t>
  </si>
  <si>
    <t>KMK</t>
  </si>
  <si>
    <t>G.Michniova, N.Sabaliauskienė</t>
  </si>
  <si>
    <t>Juozas</t>
  </si>
  <si>
    <t>Dargevičius</t>
  </si>
  <si>
    <t>2006-03-19</t>
  </si>
  <si>
    <t>Tauragė, Šiauliai</t>
  </si>
  <si>
    <t>A.Kitanov, E.Laugalys</t>
  </si>
  <si>
    <t>800 m bėgimas moterims</t>
  </si>
  <si>
    <t>Finalas</t>
  </si>
  <si>
    <t>Eilė</t>
  </si>
  <si>
    <t>Andra</t>
  </si>
  <si>
    <t>Tamašauskaitė</t>
  </si>
  <si>
    <t>2000-11-28</t>
  </si>
  <si>
    <t>Druskininkai, Kaunas</t>
  </si>
  <si>
    <t>I.Juodeškienė, K.Jezepčikas</t>
  </si>
  <si>
    <t>Bubinaitė</t>
  </si>
  <si>
    <t>Rusnė</t>
  </si>
  <si>
    <t>Ponomariovaitė</t>
  </si>
  <si>
    <t>2008-06-13</t>
  </si>
  <si>
    <t>Aušrinė</t>
  </si>
  <si>
    <t>Markauskaitė</t>
  </si>
  <si>
    <t>2009-01-20</t>
  </si>
  <si>
    <t>Elzė</t>
  </si>
  <si>
    <t>Juodkūnaitė</t>
  </si>
  <si>
    <t>2009-08-18</t>
  </si>
  <si>
    <t>I.Dubickienė</t>
  </si>
  <si>
    <t>800 m bėgimas vyrams</t>
  </si>
  <si>
    <t>Dariuš</t>
  </si>
  <si>
    <t>Križanovskij</t>
  </si>
  <si>
    <t>1998-06-12</t>
  </si>
  <si>
    <t>Rokas</t>
  </si>
  <si>
    <t>Zubrickas</t>
  </si>
  <si>
    <t>2003-08-20</t>
  </si>
  <si>
    <t>E.Petrokas, I.Juodeškienė</t>
  </si>
  <si>
    <t>Vaičiulis</t>
  </si>
  <si>
    <t>2003-02-25</t>
  </si>
  <si>
    <t>"Maratonas"</t>
  </si>
  <si>
    <t>A.Daugėlaitė, J.Petrilė</t>
  </si>
  <si>
    <t>Justinas</t>
  </si>
  <si>
    <t>Viskupaitis</t>
  </si>
  <si>
    <t>E.Karaškienė</t>
  </si>
  <si>
    <t>Aldas</t>
  </si>
  <si>
    <t>Šimkevičius</t>
  </si>
  <si>
    <t>2009-12-25</t>
  </si>
  <si>
    <t>2008-09-20</t>
  </si>
  <si>
    <t>Dembinskas</t>
  </si>
  <si>
    <t>2004-10-24</t>
  </si>
  <si>
    <t>Airidas</t>
  </si>
  <si>
    <t>Zykas</t>
  </si>
  <si>
    <t>2007-02-07</t>
  </si>
  <si>
    <t>1500 m bėgimas moterims</t>
  </si>
  <si>
    <t>Auksė</t>
  </si>
  <si>
    <t>Linkutė</t>
  </si>
  <si>
    <t>1999-12-24</t>
  </si>
  <si>
    <t>D.Šaučikovas, Č.Kundrotas</t>
  </si>
  <si>
    <t>Eglė</t>
  </si>
  <si>
    <t>Vaitulevičiūtė</t>
  </si>
  <si>
    <t>2002-06-09</t>
  </si>
  <si>
    <t>Sostinės SC, VU</t>
  </si>
  <si>
    <t>Ana</t>
  </si>
  <si>
    <t>Borunova</t>
  </si>
  <si>
    <t>2004-07-19</t>
  </si>
  <si>
    <t>Vėtrūnė</t>
  </si>
  <si>
    <t>Adomavičiūtė</t>
  </si>
  <si>
    <t>2009-07-31</t>
  </si>
  <si>
    <t>Kazanavičiūtė</t>
  </si>
  <si>
    <t>2008-02-15</t>
  </si>
  <si>
    <t>J.Beržanskis</t>
  </si>
  <si>
    <t>Anna</t>
  </si>
  <si>
    <t>Teriaeva</t>
  </si>
  <si>
    <t>2008-06-25</t>
  </si>
  <si>
    <t>Sabonytė</t>
  </si>
  <si>
    <t>2007-07-05</t>
  </si>
  <si>
    <t>Z.Tindžiulienė</t>
  </si>
  <si>
    <t>Dovilė</t>
  </si>
  <si>
    <t>Pilibaitytė</t>
  </si>
  <si>
    <t>Evita</t>
  </si>
  <si>
    <t>Stelingytė</t>
  </si>
  <si>
    <t>V.Čiapienė</t>
  </si>
  <si>
    <t>Šidlauskaitė</t>
  </si>
  <si>
    <t>2004-05-02</t>
  </si>
  <si>
    <t>Neda</t>
  </si>
  <si>
    <t>Čapskytė</t>
  </si>
  <si>
    <t>2006-10-04</t>
  </si>
  <si>
    <t>R.Kiškėnienė</t>
  </si>
  <si>
    <t>1500 m bėgimas vyrams</t>
  </si>
  <si>
    <t>finalinis bėgimas iš 2</t>
  </si>
  <si>
    <t>Starkus</t>
  </si>
  <si>
    <t>2009-04-12</t>
  </si>
  <si>
    <t>Nojus</t>
  </si>
  <si>
    <t>Minevičius</t>
  </si>
  <si>
    <t>2007-05-28</t>
  </si>
  <si>
    <t>Marijampolė</t>
  </si>
  <si>
    <t>MSC</t>
  </si>
  <si>
    <t>MLASK</t>
  </si>
  <si>
    <t>V.Komisaraitis</t>
  </si>
  <si>
    <t>Gudauskas</t>
  </si>
  <si>
    <t>2004-05-25</t>
  </si>
  <si>
    <t>Alytus, Vilnius</t>
  </si>
  <si>
    <t>LSR</t>
  </si>
  <si>
    <t>A.Gabrėnas, L.Juchnevičienė</t>
  </si>
  <si>
    <t>Jankauskas</t>
  </si>
  <si>
    <t>2001-10-17</t>
  </si>
  <si>
    <t>Andrius</t>
  </si>
  <si>
    <t>Zinkevičius</t>
  </si>
  <si>
    <t>2003-03-25</t>
  </si>
  <si>
    <t>Rimvydas</t>
  </si>
  <si>
    <t>Sinius</t>
  </si>
  <si>
    <t>2009-09-29</t>
  </si>
  <si>
    <t>Gabrielius</t>
  </si>
  <si>
    <t>Stangvilas</t>
  </si>
  <si>
    <t>2006-05-19</t>
  </si>
  <si>
    <t>Simas</t>
  </si>
  <si>
    <t>Bertašius</t>
  </si>
  <si>
    <t>1993-10-31</t>
  </si>
  <si>
    <t>E.Petrokas, J.Garalevičius</t>
  </si>
  <si>
    <t>Mažvydas</t>
  </si>
  <si>
    <t>Peleckas</t>
  </si>
  <si>
    <t>2005-04-25</t>
  </si>
  <si>
    <t>A.Gabrėnas, V.Kozlov</t>
  </si>
  <si>
    <t>Erik</t>
  </si>
  <si>
    <t>Černiavski</t>
  </si>
  <si>
    <t>2004-02-13</t>
  </si>
  <si>
    <t>Z.Zenkevičius</t>
  </si>
  <si>
    <t>Andrej</t>
  </si>
  <si>
    <t>Jegorov</t>
  </si>
  <si>
    <t>1987-08-03</t>
  </si>
  <si>
    <t>Ivanauskas</t>
  </si>
  <si>
    <t>2007-02-03</t>
  </si>
  <si>
    <t>Mačernis</t>
  </si>
  <si>
    <t>1998-05-11</t>
  </si>
  <si>
    <t>Domantas</t>
  </si>
  <si>
    <t>Dastikas</t>
  </si>
  <si>
    <t>2007-04-14</t>
  </si>
  <si>
    <t>Miroslav</t>
  </si>
  <si>
    <t>Zniščinskij</t>
  </si>
  <si>
    <t>2000-05-08</t>
  </si>
  <si>
    <t>Danielis</t>
  </si>
  <si>
    <t>Bendaravičius</t>
  </si>
  <si>
    <t>2006-08-23</t>
  </si>
  <si>
    <t>3000 m bėgimas moterims</t>
  </si>
  <si>
    <t>Samanta</t>
  </si>
  <si>
    <t>Machankovaitė</t>
  </si>
  <si>
    <t>2009-06-24</t>
  </si>
  <si>
    <t>Sabaliauskaitė</t>
  </si>
  <si>
    <t>2007-10-25</t>
  </si>
  <si>
    <t>Kelmė ind., Šiauliai</t>
  </si>
  <si>
    <t>P.Sabaitis, R.Razmaitė</t>
  </si>
  <si>
    <t>3000 m bėgimas vyrams</t>
  </si>
  <si>
    <t>Kevinas</t>
  </si>
  <si>
    <t>Olišauskis</t>
  </si>
  <si>
    <t>1996-03-28</t>
  </si>
  <si>
    <t>SAKAS</t>
  </si>
  <si>
    <t>Mikas</t>
  </si>
  <si>
    <t>Montvilas</t>
  </si>
  <si>
    <t>2003-09-28</t>
  </si>
  <si>
    <t>Šiaulių r.</t>
  </si>
  <si>
    <t>Kuršėnų SM</t>
  </si>
  <si>
    <t>A.Lukošaitis</t>
  </si>
  <si>
    <t>Aurimas</t>
  </si>
  <si>
    <t>Rimkus</t>
  </si>
  <si>
    <t>1988-01-12</t>
  </si>
  <si>
    <t>Linas</t>
  </si>
  <si>
    <t>Diraitis</t>
  </si>
  <si>
    <t>2001-10-30</t>
  </si>
  <si>
    <t>P.Bieliūnas</t>
  </si>
  <si>
    <t>Aivaras</t>
  </si>
  <si>
    <t>Čekanavičius</t>
  </si>
  <si>
    <t>1992-09-17</t>
  </si>
  <si>
    <t>Baura</t>
  </si>
  <si>
    <t>2003-04-24</t>
  </si>
  <si>
    <t>Faustas</t>
  </si>
  <si>
    <t>Marcinkevičius</t>
  </si>
  <si>
    <t>2000-06-28</t>
  </si>
  <si>
    <t>Deividas</t>
  </si>
  <si>
    <t>Rastokas</t>
  </si>
  <si>
    <t>2003-03-18</t>
  </si>
  <si>
    <t>Laurynas</t>
  </si>
  <si>
    <t>Grachovskis</t>
  </si>
  <si>
    <t>2004-01-28</t>
  </si>
  <si>
    <t>Justas</t>
  </si>
  <si>
    <t>Varanavičius</t>
  </si>
  <si>
    <t>1998-05-01</t>
  </si>
  <si>
    <t>60 m barjerinis bėgimas moterims</t>
  </si>
  <si>
    <t>bėgimas iš 3</t>
  </si>
  <si>
    <t>1Q+3q</t>
  </si>
  <si>
    <t>Q</t>
  </si>
  <si>
    <t>Aistė</t>
  </si>
  <si>
    <t>Unskinaitė</t>
  </si>
  <si>
    <t>q</t>
  </si>
  <si>
    <t>A.Gavėnas, L.Juchnevičienė</t>
  </si>
  <si>
    <t>Urbonavičiūtė</t>
  </si>
  <si>
    <t>2006-07-21</t>
  </si>
  <si>
    <t>A.Starkevičius, I.Jakubaitytė</t>
  </si>
  <si>
    <t>5</t>
  </si>
  <si>
    <t>Aiva</t>
  </si>
  <si>
    <t>Labanauskaitė</t>
  </si>
  <si>
    <t>2007-04-04</t>
  </si>
  <si>
    <t>„Dinamitas“</t>
  </si>
  <si>
    <t>J.Spudis, V.Žiedienė</t>
  </si>
  <si>
    <t>6</t>
  </si>
  <si>
    <t>Klimukaitė</t>
  </si>
  <si>
    <t>D.Senkus, M.Vadeikis</t>
  </si>
  <si>
    <t>Kamilė</t>
  </si>
  <si>
    <t>Grigaitytė</t>
  </si>
  <si>
    <t>2007-05-08</t>
  </si>
  <si>
    <t>Čaplikaitė</t>
  </si>
  <si>
    <t>2007-06-13</t>
  </si>
  <si>
    <t>E.Žiupkienė, G.Dovidaitė</t>
  </si>
  <si>
    <t>Aida</t>
  </si>
  <si>
    <t>Šiuipytė</t>
  </si>
  <si>
    <t>2007-09-19</t>
  </si>
  <si>
    <t>Lasickaitė</t>
  </si>
  <si>
    <t>2004-10-27</t>
  </si>
  <si>
    <t>Satera</t>
  </si>
  <si>
    <t>Balčaitytė</t>
  </si>
  <si>
    <t>2003-12-05</t>
  </si>
  <si>
    <t>Gilija</t>
  </si>
  <si>
    <t>Mėlynytė</t>
  </si>
  <si>
    <t>2008-09-21</t>
  </si>
  <si>
    <t>Tupalskytė</t>
  </si>
  <si>
    <t>2009-08-10</t>
  </si>
  <si>
    <t>60 m barjerinis bėgimas vyrams</t>
  </si>
  <si>
    <t>bėgimas iš 2</t>
  </si>
  <si>
    <t>1Q+4q</t>
  </si>
  <si>
    <t>Tšk.</t>
  </si>
  <si>
    <t>Kulpavičius</t>
  </si>
  <si>
    <t>2005-09-03</t>
  </si>
  <si>
    <t>A.Tolstiks, M.Vadeikis</t>
  </si>
  <si>
    <t>Stankus</t>
  </si>
  <si>
    <t>2007-12-05</t>
  </si>
  <si>
    <t>Liudavičius</t>
  </si>
  <si>
    <t>2004-04-19</t>
  </si>
  <si>
    <t>Gustis</t>
  </si>
  <si>
    <t>Stasiukaitis</t>
  </si>
  <si>
    <t>2004-04-27</t>
  </si>
  <si>
    <t>A.Gavėnas, R.Sadzevičienė</t>
  </si>
  <si>
    <t>Edgaras</t>
  </si>
  <si>
    <t>Benkunskas</t>
  </si>
  <si>
    <t>1999-05-28</t>
  </si>
  <si>
    <t>I.Jakubaitytė</t>
  </si>
  <si>
    <t>Šermukšnis</t>
  </si>
  <si>
    <t>O.Pavilionienė</t>
  </si>
  <si>
    <t>Artas</t>
  </si>
  <si>
    <t>Laučys</t>
  </si>
  <si>
    <t>2005-02-28</t>
  </si>
  <si>
    <t>Kaunas, Telšiai</t>
  </si>
  <si>
    <t>L.Kaveckienė, N.Gedgaudienė</t>
  </si>
  <si>
    <t>Dobrega</t>
  </si>
  <si>
    <t>1999-05-03</t>
  </si>
  <si>
    <t>Rez.f.</t>
  </si>
  <si>
    <t>Šuolis į aukštį moterims</t>
  </si>
  <si>
    <t>B a n d y m a i</t>
  </si>
  <si>
    <t>1.55</t>
  </si>
  <si>
    <t>1.60</t>
  </si>
  <si>
    <t>1.65</t>
  </si>
  <si>
    <t>1.70</t>
  </si>
  <si>
    <t>1.75</t>
  </si>
  <si>
    <t>1.80</t>
  </si>
  <si>
    <t>Rezultas</t>
  </si>
  <si>
    <t>Kv.l.</t>
  </si>
  <si>
    <t>Gintarė</t>
  </si>
  <si>
    <t>Tirevičiūtė</t>
  </si>
  <si>
    <t>2000-05-26</t>
  </si>
  <si>
    <t>Klaipėda, Palanga</t>
  </si>
  <si>
    <t>O</t>
  </si>
  <si>
    <t>XXO</t>
  </si>
  <si>
    <t>XXX</t>
  </si>
  <si>
    <t>R.Zabulionis</t>
  </si>
  <si>
    <t>Bukauskaitė</t>
  </si>
  <si>
    <t>2004-02-08</t>
  </si>
  <si>
    <t>A.Baranauskas, A.Gavelytė</t>
  </si>
  <si>
    <t>Skaistė</t>
  </si>
  <si>
    <t>Samsonova</t>
  </si>
  <si>
    <t>A.Vilčinskienė, R.Adomaitienė</t>
  </si>
  <si>
    <t>2006-05-04</t>
  </si>
  <si>
    <t>XO</t>
  </si>
  <si>
    <t>Vigailė</t>
  </si>
  <si>
    <t>Milašauskaitė</t>
  </si>
  <si>
    <t>2007-10-30</t>
  </si>
  <si>
    <t>Šuolis į aukštį vyrams</t>
  </si>
  <si>
    <t>1.85</t>
  </si>
  <si>
    <t>1.90</t>
  </si>
  <si>
    <t>1.95</t>
  </si>
  <si>
    <t>2.00</t>
  </si>
  <si>
    <t>2.05</t>
  </si>
  <si>
    <t>2.10</t>
  </si>
  <si>
    <t>2.15</t>
  </si>
  <si>
    <t>Bitinas</t>
  </si>
  <si>
    <t>2004-10-08</t>
  </si>
  <si>
    <t>Kaunas, Švenčionys</t>
  </si>
  <si>
    <t>A.Baranauskas, R.Jakubauskas</t>
  </si>
  <si>
    <t>Liekis</t>
  </si>
  <si>
    <t>1996-04-26</t>
  </si>
  <si>
    <t>Xr</t>
  </si>
  <si>
    <t>M.Liekis</t>
  </si>
  <si>
    <t>Bielinskas</t>
  </si>
  <si>
    <t>2005-01-03</t>
  </si>
  <si>
    <t>A.Gavelytė</t>
  </si>
  <si>
    <t>Redas</t>
  </si>
  <si>
    <t>Šiuipys</t>
  </si>
  <si>
    <t>Lenkevičius</t>
  </si>
  <si>
    <t>2007-11-16</t>
  </si>
  <si>
    <t>E.Žiupkienė</t>
  </si>
  <si>
    <t>Mindaugas</t>
  </si>
  <si>
    <t>Štikonas</t>
  </si>
  <si>
    <t>2008-03-17</t>
  </si>
  <si>
    <t>Šuolis į tolį moterims</t>
  </si>
  <si>
    <t>Bandymai</t>
  </si>
  <si>
    <t>Rez.</t>
  </si>
  <si>
    <t>Kščenavičiūtė</t>
  </si>
  <si>
    <t>2002-04-22</t>
  </si>
  <si>
    <t>X</t>
  </si>
  <si>
    <t>E.Petrokas, M.Vadeikis</t>
  </si>
  <si>
    <t>Joana</t>
  </si>
  <si>
    <t>Fiodorovaitė</t>
  </si>
  <si>
    <t>2007-10-31</t>
  </si>
  <si>
    <t>Strupaitė</t>
  </si>
  <si>
    <t>2002-10-10</t>
  </si>
  <si>
    <t>VU, ŠLASC</t>
  </si>
  <si>
    <t>J.Baikštienė, U.Baikštytė</t>
  </si>
  <si>
    <t>Lantuchaitė</t>
  </si>
  <si>
    <t>2009-05-08</t>
  </si>
  <si>
    <t>A.Skujytė</t>
  </si>
  <si>
    <t>Smiltė</t>
  </si>
  <si>
    <t>Paukštytė</t>
  </si>
  <si>
    <t>2009-11-20</t>
  </si>
  <si>
    <t>Viktorija</t>
  </si>
  <si>
    <t>Nalivaiko</t>
  </si>
  <si>
    <t>2008-05-08</t>
  </si>
  <si>
    <t>I.Gricevičienė</t>
  </si>
  <si>
    <t>Sindija</t>
  </si>
  <si>
    <t>Gansiniauskaitė</t>
  </si>
  <si>
    <t>2005-04-01</t>
  </si>
  <si>
    <t>Elma</t>
  </si>
  <si>
    <t>Račiukaitytė</t>
  </si>
  <si>
    <t>2007-04-12</t>
  </si>
  <si>
    <t>M.Saldukaitis</t>
  </si>
  <si>
    <t>Paula</t>
  </si>
  <si>
    <t>Rutkauskaitė</t>
  </si>
  <si>
    <t>A.Izergin</t>
  </si>
  <si>
    <t>Šuolis į tolį vyrams</t>
  </si>
  <si>
    <t>Vadeikis</t>
  </si>
  <si>
    <t>1989-08-02</t>
  </si>
  <si>
    <t>Vičas</t>
  </si>
  <si>
    <t>1997-06-15</t>
  </si>
  <si>
    <t>Zabaras</t>
  </si>
  <si>
    <t>2003-01-12</t>
  </si>
  <si>
    <t>Tomas</t>
  </si>
  <si>
    <t>Lotužis</t>
  </si>
  <si>
    <t>1992-12-30</t>
  </si>
  <si>
    <t>Skuodas, Vilnius</t>
  </si>
  <si>
    <t>A.Donėla, K.Šapka</t>
  </si>
  <si>
    <t>Norvaiša</t>
  </si>
  <si>
    <t>2004-09-29</t>
  </si>
  <si>
    <t>Poška</t>
  </si>
  <si>
    <t>2004-08-04</t>
  </si>
  <si>
    <t>Pinas</t>
  </si>
  <si>
    <t>1999-01-15</t>
  </si>
  <si>
    <t>Kaunas, Pasvalys</t>
  </si>
  <si>
    <t>E.Žilys, N.Gedgaudienė</t>
  </si>
  <si>
    <t>Simonas</t>
  </si>
  <si>
    <t>Alionis</t>
  </si>
  <si>
    <t>2007-10-12</t>
  </si>
  <si>
    <t>Smalskis</t>
  </si>
  <si>
    <t>Vilius</t>
  </si>
  <si>
    <t>Matulionis</t>
  </si>
  <si>
    <t>2007-02-14</t>
  </si>
  <si>
    <t>r</t>
  </si>
  <si>
    <t>Vytautas</t>
  </si>
  <si>
    <t>Gervilaitis</t>
  </si>
  <si>
    <t>2007-07-16</t>
  </si>
  <si>
    <t>Vaškys</t>
  </si>
  <si>
    <t>2009-07-10</t>
  </si>
  <si>
    <t>Adanas</t>
  </si>
  <si>
    <t>Balkauskas</t>
  </si>
  <si>
    <t>2006-06-26</t>
  </si>
  <si>
    <t>Petrėtis</t>
  </si>
  <si>
    <t>2003-10-03</t>
  </si>
  <si>
    <t>NM</t>
  </si>
  <si>
    <t>Titas</t>
  </si>
  <si>
    <t>Aklys</t>
  </si>
  <si>
    <t>2007-10-09</t>
  </si>
  <si>
    <t>Trišuolis moterims</t>
  </si>
  <si>
    <t>Zagainova</t>
  </si>
  <si>
    <t>1997-06-20</t>
  </si>
  <si>
    <t>L.Meuwly, M.Vadeikis</t>
  </si>
  <si>
    <t>Aurėja</t>
  </si>
  <si>
    <t>Beniušytė</t>
  </si>
  <si>
    <t>2006-09-05</t>
  </si>
  <si>
    <t>Mižutavičiūtė</t>
  </si>
  <si>
    <t>A.Gavelytė, S.Čėsna</t>
  </si>
  <si>
    <t>Gertė</t>
  </si>
  <si>
    <t>Žičkutė</t>
  </si>
  <si>
    <t>2009-04-13</t>
  </si>
  <si>
    <t>Aina</t>
  </si>
  <si>
    <t>Grikšaitė</t>
  </si>
  <si>
    <t>1994-11-23</t>
  </si>
  <si>
    <t>Deimantė</t>
  </si>
  <si>
    <t>Raudytė</t>
  </si>
  <si>
    <t>2002-06-10</t>
  </si>
  <si>
    <t>Kaunas, Plungė</t>
  </si>
  <si>
    <t>A.Gricevičius</t>
  </si>
  <si>
    <t>Trišuolis vyrams</t>
  </si>
  <si>
    <t>Narijauskas</t>
  </si>
  <si>
    <t>2003-03-11</t>
  </si>
  <si>
    <t>A.Gricevičius, Z.Rajunčius</t>
  </si>
  <si>
    <t>Raklevičius</t>
  </si>
  <si>
    <t>1999-05-31</t>
  </si>
  <si>
    <t>Lapinskas</t>
  </si>
  <si>
    <t>Černius</t>
  </si>
  <si>
    <t>2009-02-12</t>
  </si>
  <si>
    <t>G.Janušauskas</t>
  </si>
  <si>
    <t>Rutulio stūmimas moterims</t>
  </si>
  <si>
    <t>Austra</t>
  </si>
  <si>
    <t>Skujytė</t>
  </si>
  <si>
    <t>1979-08-13</t>
  </si>
  <si>
    <t>LSU</t>
  </si>
  <si>
    <t>Zarankaitė</t>
  </si>
  <si>
    <t>2000-12-22</t>
  </si>
  <si>
    <t>V.Zarankienė</t>
  </si>
  <si>
    <t>Mockutė</t>
  </si>
  <si>
    <t>2001-05-14</t>
  </si>
  <si>
    <t>Noreikaitė</t>
  </si>
  <si>
    <t>2005-11-28</t>
  </si>
  <si>
    <t>A.Inda</t>
  </si>
  <si>
    <t>Vesta</t>
  </si>
  <si>
    <t>Marmaitė</t>
  </si>
  <si>
    <t>2006-12-04</t>
  </si>
  <si>
    <t>Taraškevičiūtė</t>
  </si>
  <si>
    <t>2002-12-19</t>
  </si>
  <si>
    <t>A.Dobregienė, I.Jakubaitytė</t>
  </si>
  <si>
    <t>Biveinytė</t>
  </si>
  <si>
    <t>2006-05-21</t>
  </si>
  <si>
    <t>Šlevinskytė</t>
  </si>
  <si>
    <t>1999-05-01</t>
  </si>
  <si>
    <t>V.Murašovas</t>
  </si>
  <si>
    <t>Edita</t>
  </si>
  <si>
    <t>Valiulienė</t>
  </si>
  <si>
    <t>1967-02-09</t>
  </si>
  <si>
    <t>Andrėja</t>
  </si>
  <si>
    <t>Trinskytė</t>
  </si>
  <si>
    <t>2008-11-14</t>
  </si>
  <si>
    <t>2008-10-20</t>
  </si>
  <si>
    <t>Lėja</t>
  </si>
  <si>
    <t>Bulaitė</t>
  </si>
  <si>
    <t>2008-01-12</t>
  </si>
  <si>
    <t>Rutulio stūmimas vyrams</t>
  </si>
  <si>
    <t>Bakanas</t>
  </si>
  <si>
    <t>2002-03-25</t>
  </si>
  <si>
    <t>Kaunas, Utena</t>
  </si>
  <si>
    <t>I.Jakubaitytė, V.Zarankienė</t>
  </si>
  <si>
    <t>Vytenis</t>
  </si>
  <si>
    <t>Ivaškevičius</t>
  </si>
  <si>
    <t>1992-02-09</t>
  </si>
  <si>
    <t>LKSK</t>
  </si>
  <si>
    <t>M.Jusis</t>
  </si>
  <si>
    <t>Čepys</t>
  </si>
  <si>
    <t>2001-06-18</t>
  </si>
  <si>
    <t>M.Jusis, V.Murašovas</t>
  </si>
  <si>
    <t>Naubartas</t>
  </si>
  <si>
    <t>Stripeikis</t>
  </si>
  <si>
    <t>2000-03-10</t>
  </si>
  <si>
    <t>J.Baikštienė, T.Skalikas</t>
  </si>
  <si>
    <t>Šarūnas</t>
  </si>
  <si>
    <t>Zdanavičius</t>
  </si>
  <si>
    <t>1998-03-23</t>
  </si>
  <si>
    <t>Banevičius</t>
  </si>
  <si>
    <t>1991-11-20</t>
  </si>
  <si>
    <t>Klaipėda, Klaipėdos r.</t>
  </si>
  <si>
    <t>Bačianskas</t>
  </si>
  <si>
    <t>2004-05-13</t>
  </si>
  <si>
    <t>Armandas</t>
  </si>
  <si>
    <t>Miliauskas</t>
  </si>
  <si>
    <t>2000-10-21</t>
  </si>
  <si>
    <t xml:space="preserve">- </t>
  </si>
  <si>
    <t>V.Kidykas, V.Kiaulakis</t>
  </si>
  <si>
    <t>Aidas</t>
  </si>
  <si>
    <t>Armokas</t>
  </si>
  <si>
    <t>2008-04-01</t>
  </si>
  <si>
    <t>Lietuvos LAF sporto klubų komandinės varžybos</t>
  </si>
  <si>
    <t>2025-01-25, Vilnius</t>
  </si>
  <si>
    <t>KOMANDINIAI  REZULTATAI</t>
  </si>
  <si>
    <t>1 sporto klubų grupė</t>
  </si>
  <si>
    <t xml:space="preserve">Klaipėdos lengvosios atletikos SK "NIKĖ" </t>
  </si>
  <si>
    <t>tšk.</t>
  </si>
  <si>
    <t>Klubas "START YOU"</t>
  </si>
  <si>
    <t>Lengvosios atletikos klubas "BERŽYNO ŽIOGELIS"</t>
  </si>
  <si>
    <t>Marijampolės lengvosios atletikos sporto klubas</t>
  </si>
  <si>
    <t>Panevėžio lengvosios atletikos klubas "ŽVAIGŽDĖ"</t>
  </si>
  <si>
    <t>Raseinių sporto klubas "ŠOKLIUKAS"</t>
  </si>
  <si>
    <t>Sporto klubas "JUSIS TRAINING"</t>
  </si>
  <si>
    <t>Sporto klubas "LOVE STREAMS RUNNING"</t>
  </si>
  <si>
    <t>Šiaulių lengvosios atletikos klubas "PIRAMIDĖ"</t>
  </si>
  <si>
    <t xml:space="preserve">Šiaulių m. bėgimo klubas "STADIJA" </t>
  </si>
  <si>
    <t>Šiaulių sporto klubas "VYTIS"</t>
  </si>
  <si>
    <t xml:space="preserve">Švenčionėlių sporto klubas "AITVARAS" </t>
  </si>
  <si>
    <t>Utenos lengvosios atletikos sporto klubas</t>
  </si>
  <si>
    <t xml:space="preserve">Vilniaus sporto klubas "COSMA" </t>
  </si>
  <si>
    <t>2 sporto klubų grupė</t>
  </si>
  <si>
    <t>Kauno sporto klubas "ŠILAINIAI"</t>
  </si>
  <si>
    <t>Klaipėdos bėgikų klubas "MARATONAS"</t>
  </si>
  <si>
    <t>Lengvosios atletikos asociacija "DINAMITAS"</t>
  </si>
  <si>
    <t>Lietuvos lengvosios atletikos meistrų asociacija</t>
  </si>
  <si>
    <t>Pasvalio sporto klubas "LĖVUO"</t>
  </si>
  <si>
    <t>Pasvalio sporto klubas "SVALĖ"</t>
  </si>
  <si>
    <t>Sporto klubas "EINIUS"</t>
  </si>
  <si>
    <t>Sporto klubas "SOSTINĖS OLIMPAS"</t>
  </si>
  <si>
    <t>Vilkaviškio lengvosios atletikos sporto klubas</t>
  </si>
  <si>
    <t>Vyr. varžybų teisėjas</t>
  </si>
  <si>
    <t xml:space="preserve">Andrejs Tolstiks </t>
  </si>
  <si>
    <t>Vyr. varžybų sekretorius</t>
  </si>
  <si>
    <t>Lietuvos LAF atviros taurės varžybos</t>
  </si>
  <si>
    <t>1 miestų grupė</t>
  </si>
  <si>
    <t>2 miestų grupė</t>
  </si>
  <si>
    <t>Rajonų grupė</t>
  </si>
  <si>
    <t>Jonava</t>
  </si>
  <si>
    <t>Kauno r.</t>
  </si>
  <si>
    <t>Kėdainiai</t>
  </si>
  <si>
    <t>Šiaulių raj.</t>
  </si>
  <si>
    <t>Kauno MARATONO KLUBAS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</si>
</sst>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m:ss.00"/>
    <numFmt numFmtId="166" formatCode="ss.00"/>
    <numFmt numFmtId="167" formatCode="0."/>
  </numFmts>
  <fonts count="3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i/>
      <sz val="8"/>
      <color theme="1"/>
      <name val="Times New Roman"/>
      <family val="1"/>
    </font>
    <font>
      <sz val="6"/>
      <color theme="1"/>
      <name val="Times New Roman"/>
      <family val="1"/>
    </font>
    <font>
      <b/>
      <sz val="9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sz val="10"/>
      <color theme="0"/>
      <name val="Times New Roman"/>
      <family val="1"/>
    </font>
    <font>
      <sz val="8"/>
      <color rgb="FF000000"/>
      <name val="Times New Roman"/>
      <family val="1"/>
    </font>
    <font>
      <sz val="11"/>
      <color theme="0"/>
      <name val="Times New Roman"/>
      <family val="1"/>
    </font>
    <font>
      <sz val="11"/>
      <color rgb="FFFFFFFF"/>
      <name val="Times New Roman"/>
      <family val="1"/>
    </font>
    <font>
      <sz val="11"/>
      <name val="Calibri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2" xfId="0" applyFont="1" applyBorder="1"/>
    <xf numFmtId="49" fontId="3" fillId="0" borderId="0" xfId="0" applyNumberFormat="1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2" fontId="10" fillId="0" borderId="0" xfId="0" applyNumberFormat="1" applyFont="1"/>
    <xf numFmtId="164" fontId="10" fillId="0" borderId="0" xfId="0" applyNumberFormat="1" applyFont="1"/>
    <xf numFmtId="49" fontId="11" fillId="0" borderId="0" xfId="0" applyNumberFormat="1" applyFont="1"/>
    <xf numFmtId="0" fontId="13" fillId="0" borderId="0" xfId="0" applyFont="1" applyAlignment="1">
      <alignment horizontal="right"/>
    </xf>
    <xf numFmtId="0" fontId="3" fillId="0" borderId="0" xfId="0" applyFont="1"/>
    <xf numFmtId="49" fontId="11" fillId="0" borderId="0" xfId="0" applyNumberFormat="1" applyFont="1" applyAlignment="1">
      <alignment horizontal="center"/>
    </xf>
    <xf numFmtId="0" fontId="11" fillId="0" borderId="0" xfId="0" applyFont="1"/>
    <xf numFmtId="1" fontId="7" fillId="0" borderId="0" xfId="0" applyNumberFormat="1" applyFont="1"/>
    <xf numFmtId="2" fontId="11" fillId="0" borderId="0" xfId="0" applyNumberFormat="1" applyFont="1"/>
    <xf numFmtId="164" fontId="2" fillId="0" borderId="0" xfId="0" applyNumberFormat="1" applyFont="1"/>
    <xf numFmtId="49" fontId="7" fillId="0" borderId="0" xfId="0" applyNumberFormat="1" applyFont="1" applyAlignment="1">
      <alignment horizontal="center"/>
    </xf>
    <xf numFmtId="0" fontId="14" fillId="0" borderId="0" xfId="0" applyFont="1"/>
    <xf numFmtId="49" fontId="7" fillId="0" borderId="0" xfId="0" applyNumberFormat="1" applyFont="1"/>
    <xf numFmtId="49" fontId="13" fillId="0" borderId="0" xfId="0" applyNumberFormat="1" applyFont="1" applyAlignment="1">
      <alignment horizontal="right"/>
    </xf>
    <xf numFmtId="0" fontId="15" fillId="0" borderId="0" xfId="0" applyFont="1"/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2" fontId="7" fillId="0" borderId="0" xfId="0" applyNumberFormat="1" applyFont="1"/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2" fontId="15" fillId="0" borderId="3" xfId="0" applyNumberFormat="1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7" fillId="0" borderId="0" xfId="0" applyFont="1"/>
    <xf numFmtId="0" fontId="7" fillId="0" borderId="3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2" fillId="0" borderId="0" xfId="0" applyNumberFormat="1" applyFont="1"/>
    <xf numFmtId="1" fontId="2" fillId="0" borderId="0" xfId="0" applyNumberFormat="1" applyFont="1"/>
    <xf numFmtId="0" fontId="16" fillId="0" borderId="0" xfId="0" applyFont="1"/>
    <xf numFmtId="1" fontId="7" fillId="0" borderId="0" xfId="0" applyNumberFormat="1" applyFont="1" applyAlignment="1">
      <alignment vertic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/>
    </xf>
    <xf numFmtId="0" fontId="10" fillId="0" borderId="0" xfId="0" applyFont="1" applyAlignment="1">
      <alignment/>
    </xf>
    <xf numFmtId="164" fontId="19" fillId="0" borderId="0" xfId="0" applyNumberFormat="1" applyFont="1"/>
    <xf numFmtId="164" fontId="16" fillId="0" borderId="0" xfId="0" applyNumberFormat="1" applyFont="1"/>
    <xf numFmtId="164" fontId="19" fillId="0" borderId="3" xfId="0" applyNumberFormat="1" applyFont="1" applyBorder="1" applyAlignment="1">
      <alignment horizontal="center" vertical="center"/>
    </xf>
    <xf numFmtId="0" fontId="20" fillId="0" borderId="0" xfId="0" applyFont="1"/>
    <xf numFmtId="1" fontId="10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4" fontId="11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6" fontId="11" fillId="0" borderId="3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5" fontId="10" fillId="0" borderId="0" xfId="0" applyNumberFormat="1" applyFont="1"/>
    <xf numFmtId="49" fontId="10" fillId="0" borderId="0" xfId="0" applyNumberFormat="1" applyFont="1"/>
    <xf numFmtId="165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20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49" fontId="15" fillId="0" borderId="0" xfId="0" applyNumberFormat="1" applyFont="1"/>
    <xf numFmtId="0" fontId="7" fillId="0" borderId="0" xfId="0" applyFont="1" applyAlignment="1">
      <alignment horizontal="center"/>
    </xf>
    <xf numFmtId="0" fontId="22" fillId="0" borderId="3" xfId="0" applyFont="1" applyBorder="1" applyAlignment="1">
      <alignment horizontal="center" vertical="center"/>
    </xf>
    <xf numFmtId="49" fontId="23" fillId="0" borderId="0" xfId="0" applyNumberFormat="1" applyFont="1" applyAlignment="1">
      <alignment horizontal="center"/>
    </xf>
    <xf numFmtId="1" fontId="11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4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" fontId="15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1" fontId="15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" fontId="11" fillId="0" borderId="1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" fontId="15" fillId="0" borderId="20" xfId="0" applyNumberFormat="1" applyFont="1" applyBorder="1" applyAlignment="1">
      <alignment horizontal="center" vertical="center"/>
    </xf>
    <xf numFmtId="2" fontId="15" fillId="0" borderId="20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/>
    </xf>
    <xf numFmtId="1" fontId="18" fillId="0" borderId="0" xfId="0" applyNumberFormat="1" applyFont="1"/>
    <xf numFmtId="2" fontId="15" fillId="0" borderId="0" xfId="0" applyNumberFormat="1" applyFont="1"/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167" fontId="9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center"/>
    </xf>
    <xf numFmtId="49" fontId="1" fillId="0" borderId="0" xfId="0" applyNumberFormat="1" applyFont="1"/>
    <xf numFmtId="49" fontId="27" fillId="0" borderId="0" xfId="0" applyNumberFormat="1" applyFont="1" applyAlignment="1">
      <alignment horizontal="left"/>
    </xf>
    <xf numFmtId="167" fontId="27" fillId="0" borderId="0" xfId="0" applyNumberFormat="1" applyFont="1" applyAlignment="1">
      <alignment horizontal="center"/>
    </xf>
    <xf numFmtId="0" fontId="27" fillId="0" borderId="0" xfId="0" applyFont="1"/>
    <xf numFmtId="167" fontId="27" fillId="0" borderId="0" xfId="0" applyNumberFormat="1" applyFont="1"/>
    <xf numFmtId="49" fontId="3" fillId="0" borderId="0" xfId="0" applyNumberFormat="1" applyFont="1" applyAlignment="1">
      <alignment horizontal="center"/>
    </xf>
    <xf numFmtId="49" fontId="27" fillId="0" borderId="0" xfId="0" applyNumberFormat="1" applyFont="1"/>
    <xf numFmtId="49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right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right"/>
    </xf>
    <xf numFmtId="0" fontId="28" fillId="0" borderId="0" xfId="0" applyFont="1"/>
    <xf numFmtId="167" fontId="27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167" fontId="1" fillId="0" borderId="0" xfId="0" applyNumberFormat="1" applyFont="1"/>
    <xf numFmtId="49" fontId="6" fillId="0" borderId="0" xfId="0" applyNumberFormat="1" applyFont="1" applyAlignment="1">
      <alignment horizontal="left"/>
    </xf>
    <xf numFmtId="49" fontId="29" fillId="0" borderId="0" xfId="0" applyNumberFormat="1" applyFont="1"/>
    <xf numFmtId="0" fontId="30" fillId="0" borderId="0" xfId="0" applyFont="1"/>
    <xf numFmtId="0" fontId="31" fillId="0" borderId="0" xfId="0" applyFont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7" fillId="0" borderId="14" xfId="0" applyNumberFormat="1" applyFont="1" applyBorder="1" applyAlignment="1">
      <alignment horizontal="center" vertical="center"/>
    </xf>
    <xf numFmtId="0" fontId="25" fillId="0" borderId="23" xfId="0" applyFont="1" applyBorder="1"/>
    <xf numFmtId="0" fontId="25" fillId="0" borderId="24" xfId="0" applyFont="1" applyBorder="1"/>
    <xf numFmtId="0" fontId="2" fillId="0" borderId="14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6" Type="http://schemas.openxmlformats.org/officeDocument/2006/relationships/worksheet" Target="worksheets/sheet5.xml" /><Relationship Id="rId5" Type="http://schemas.openxmlformats.org/officeDocument/2006/relationships/worksheet" Target="worksheets/sheet4.xml" /><Relationship Id="rId31" Type="http://schemas.openxmlformats.org/officeDocument/2006/relationships/styles" Target="styles.xml" /><Relationship Id="rId4" Type="http://schemas.openxmlformats.org/officeDocument/2006/relationships/worksheet" Target="worksheets/sheet3.xml" /><Relationship Id="rId33" Type="http://schemas.openxmlformats.org/officeDocument/2006/relationships/calcChain" Target="calcChain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3" Type="http://schemas.openxmlformats.org/officeDocument/2006/relationships/worksheet" Target="worksheets/sheet2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32" Type="http://schemas.openxmlformats.org/officeDocument/2006/relationships/sharedStrings" Target="sharedStrings.xml" /><Relationship Id="rId16" Type="http://schemas.openxmlformats.org/officeDocument/2006/relationships/worksheet" Target="worksheets/sheet15.xml" /><Relationship Id="rId22" Type="http://schemas.openxmlformats.org/officeDocument/2006/relationships/worksheet" Target="worksheets/sheet21.xml" /><Relationship Id="rId24" Type="http://schemas.openxmlformats.org/officeDocument/2006/relationships/worksheet" Target="worksheets/sheet23.xml" /><Relationship Id="rId14" Type="http://schemas.openxmlformats.org/officeDocument/2006/relationships/worksheet" Target="worksheets/sheet13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8</xdr:col>
      <xdr:colOff>152400</xdr:colOff>
      <xdr:row>3</xdr:row>
      <xdr:rowOff>95250</xdr:rowOff>
    </xdr:from>
    <xdr:ext cx="1695450" cy="1390650"/>
    <xdr:pic>
      <xdr:nvPicPr>
        <xdr:cNvPr id="2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4575" y="581025"/>
          <a:ext cx="1695450" cy="1390650"/>
        </a:xfrm>
        <a:prstGeom prst="rect"/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0" y="0"/>
          <a:ext cx="428625" cy="352425"/>
        </a:xfrm>
        <a:prstGeom prst="rect"/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0" y="0"/>
          <a:ext cx="428625" cy="352425"/>
        </a:xfrm>
        <a:prstGeom prst="rect"/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9325" y="0"/>
          <a:ext cx="428625" cy="352425"/>
        </a:xfrm>
        <a:prstGeom prst="rect"/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0350" y="0"/>
          <a:ext cx="428625" cy="352425"/>
        </a:xfrm>
        <a:prstGeom prst="rect"/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77000" y="0"/>
          <a:ext cx="428625" cy="352425"/>
        </a:xfrm>
        <a:prstGeom prst="rect"/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0</xdr:colOff>
      <xdr:row>0</xdr:row>
      <xdr:rowOff>0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67475" y="0"/>
          <a:ext cx="428625" cy="352425"/>
        </a:xfrm>
        <a:prstGeom prst="rect"/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142875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15125" y="0"/>
          <a:ext cx="428625" cy="352425"/>
        </a:xfrm>
        <a:prstGeom prst="rect"/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142875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34175" y="0"/>
          <a:ext cx="428625" cy="352425"/>
        </a:xfrm>
        <a:prstGeom prst="rect"/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91225" y="0"/>
          <a:ext cx="428625" cy="352425"/>
        </a:xfrm>
        <a:prstGeom prst="rect"/>
        <a:noFill/>
      </xdr:spPr>
    </xdr:pic>
    <xdr:clientData fLocksWithSheet="0"/>
  </xdr:oneCellAnchor>
  <xdr:oneCellAnchor>
    <xdr:from>
      <xdr:col>12</xdr:col>
      <xdr:colOff>47625</xdr:colOff>
      <xdr:row>0</xdr:row>
      <xdr:rowOff>0</xdr:rowOff>
    </xdr:from>
    <xdr:ext cx="428625" cy="352425"/>
    <xdr:pic>
      <xdr:nvPicPr>
        <xdr:cNvPr id="3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91225" y="0"/>
          <a:ext cx="428625" cy="352425"/>
        </a:xfrm>
        <a:prstGeom prst="rect"/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190500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96025" y="0"/>
          <a:ext cx="428625" cy="352425"/>
        </a:xfrm>
        <a:prstGeom prst="rect"/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8825" y="0"/>
          <a:ext cx="428625" cy="352425"/>
        </a:xfrm>
        <a:prstGeom prst="rect"/>
        <a:noFill/>
      </xdr:spPr>
    </xdr:pic>
    <xdr:clientData fLocksWithSheet="0"/>
  </xdr:oneCellAnchor>
  <xdr:oneCellAnchor>
    <xdr:from>
      <xdr:col>12</xdr:col>
      <xdr:colOff>47625</xdr:colOff>
      <xdr:row>0</xdr:row>
      <xdr:rowOff>0</xdr:rowOff>
    </xdr:from>
    <xdr:ext cx="428625" cy="352425"/>
    <xdr:pic>
      <xdr:nvPicPr>
        <xdr:cNvPr id="3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8825" y="0"/>
          <a:ext cx="428625" cy="352425"/>
        </a:xfrm>
        <a:prstGeom prst="rect"/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91225" y="0"/>
          <a:ext cx="428625" cy="352425"/>
        </a:xfrm>
        <a:prstGeom prst="rect"/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4525" y="0"/>
          <a:ext cx="428625" cy="352425"/>
        </a:xfrm>
        <a:prstGeom prst="rect"/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05500" y="0"/>
          <a:ext cx="428625" cy="352425"/>
        </a:xfrm>
        <a:prstGeom prst="rect"/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8825" y="0"/>
          <a:ext cx="428625" cy="352425"/>
        </a:xfrm>
        <a:prstGeom prst="rect"/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15150" y="0"/>
          <a:ext cx="428625" cy="352425"/>
        </a:xfrm>
        <a:prstGeom prst="rect"/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15150" y="0"/>
          <a:ext cx="428625" cy="352425"/>
        </a:xfrm>
        <a:prstGeom prst="rect"/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14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48375" y="0"/>
          <a:ext cx="428625" cy="352425"/>
        </a:xfrm>
        <a:prstGeom prst="rect"/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47625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3225" y="0"/>
          <a:ext cx="428625" cy="352425"/>
        </a:xfrm>
        <a:prstGeom prst="rect"/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17</xdr:col>
      <xdr:colOff>409575</xdr:colOff>
      <xdr:row>0</xdr:row>
      <xdr:rowOff>28575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0775" y="28575"/>
          <a:ext cx="428625" cy="352425"/>
        </a:xfrm>
        <a:prstGeom prst="rect"/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19</xdr:col>
      <xdr:colOff>76200</xdr:colOff>
      <xdr:row>0</xdr:row>
      <xdr:rowOff>28575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67525" y="28575"/>
          <a:ext cx="428625" cy="352425"/>
        </a:xfrm>
        <a:prstGeom prst="rect"/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10375" y="28575"/>
          <a:ext cx="428625" cy="352425"/>
        </a:xfrm>
        <a:prstGeom prst="rect"/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314325</xdr:colOff>
      <xdr:row>0</xdr:row>
      <xdr:rowOff>171450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2800" y="171450"/>
          <a:ext cx="428625" cy="352425"/>
        </a:xfrm>
        <a:prstGeom prst="rect"/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314325</xdr:colOff>
      <xdr:row>0</xdr:row>
      <xdr:rowOff>123825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123825"/>
          <a:ext cx="428625" cy="352425"/>
        </a:xfrm>
        <a:prstGeom prst="rect"/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314325</xdr:colOff>
      <xdr:row>0</xdr:row>
      <xdr:rowOff>123825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123825"/>
          <a:ext cx="428625" cy="352425"/>
        </a:xfrm>
        <a:prstGeom prst="rect"/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7050" y="28575"/>
          <a:ext cx="428625" cy="352425"/>
        </a:xfrm>
        <a:prstGeom prst="rect"/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05625" y="28575"/>
          <a:ext cx="428625" cy="352425"/>
        </a:xfrm>
        <a:prstGeom prst="rect"/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5</xdr:col>
      <xdr:colOff>304800</xdr:colOff>
      <xdr:row>0</xdr:row>
      <xdr:rowOff>57150</xdr:rowOff>
    </xdr:from>
    <xdr:ext cx="542925" cy="447675"/>
    <xdr:pic>
      <xdr:nvPicPr>
        <xdr:cNvPr id="2" name="image3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1575" y="57150"/>
          <a:ext cx="542925" cy="447675"/>
        </a:xfrm>
        <a:prstGeom prst="rect"/>
        <a:noFill/>
      </xdr:spPr>
    </xdr:pic>
    <xdr:clientData fLocksWithSheet="0"/>
  </xdr:oneCellAnchor>
  <xdr:oneCellAnchor>
    <xdr:from>
      <xdr:col>5</xdr:col>
      <xdr:colOff>323850</xdr:colOff>
      <xdr:row>50</xdr:row>
      <xdr:rowOff>133350</xdr:rowOff>
    </xdr:from>
    <xdr:ext cx="542925" cy="447675"/>
    <xdr:pic>
      <xdr:nvPicPr>
        <xdr:cNvPr id="3" name="image3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0625" y="10048875"/>
          <a:ext cx="542925" cy="447675"/>
        </a:xfrm>
        <a:prstGeom prst="rect"/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Z1001"/>
  <sheetViews>
    <sheetView tabSelected="1" workbookViewId="0" topLeftCell="A4">
      <selection pane="topLeft" activeCell="B21" sqref="B21"/>
    </sheetView>
  </sheetViews>
  <sheetFormatPr defaultColWidth="14.4442857142857" defaultRowHeight="15" customHeight="1"/>
  <cols>
    <col min="1" max="1" width="3.85714285714286" customWidth="1"/>
    <col min="2" max="2" width="0.428571428571429" customWidth="1"/>
    <col min="3" max="3" width="3.14285714285714" customWidth="1"/>
    <col min="4" max="25" width="5" customWidth="1"/>
    <col min="26" max="26" width="7.85714285714286" customWidth="1"/>
  </cols>
  <sheetData>
    <row r="1" spans="1:26" ht="12.75" customHeight="1">
      <c r="A1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" spans="1:26" ht="12.75" customHeight="1">
      <c r="A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" spans="1:26" ht="12.75" customHeight="1">
      <c r="A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26" ht="12.75" customHeight="1">
      <c r="A4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26" ht="12.75" customHeight="1">
      <c r="A5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26" ht="12.75" customHeight="1">
      <c r="A6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26" ht="12.75" customHeight="1">
      <c r="A7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26" ht="12.75" customHeight="1">
      <c r="A8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26" ht="12.75" customHeight="1">
      <c r="A9" s="1"/>
      <c s="2"/>
      <c s="1"/>
      <c s="1"/>
      <c s="1"/>
      <c s="1"/>
      <c s="1"/>
      <c s="1"/>
      <c s="1"/>
      <c s="1"/>
      <c s="1"/>
      <c s="1"/>
      <c s="1"/>
      <c s="1"/>
      <c s="1"/>
      <c s="3"/>
      <c s="1"/>
      <c s="1"/>
      <c s="1"/>
      <c s="1"/>
      <c s="1"/>
      <c s="1"/>
      <c s="1"/>
      <c s="1"/>
      <c s="1"/>
      <c s="1"/>
    </row>
    <row r="10" spans="1:26" ht="12.75" customHeight="1">
      <c r="A10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26" ht="12.75" customHeight="1">
      <c r="A11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26" ht="12.75" customHeight="1">
      <c r="A1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26" ht="12.75" customHeight="1">
      <c r="A1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26" ht="12.75" customHeight="1">
      <c r="A14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26" ht="12" customHeight="1">
      <c r="A15" s="1"/>
      <c s="2"/>
      <c s="1"/>
      <c s="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26" ht="21.75" customHeight="1">
      <c r="A16" s="1"/>
      <c s="2"/>
      <c s="1"/>
      <c s="5" t="s">
        <v>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26" ht="12.75" customHeight="1">
      <c r="A17" s="1"/>
      <c s="2"/>
      <c s="1"/>
      <c s="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26" ht="21.75" customHeight="1">
      <c r="A18" s="1"/>
      <c s="2"/>
      <c s="1"/>
      <c s="5" t="s">
        <v>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26" ht="17.25" customHeight="1">
      <c r="A19" s="1"/>
      <c s="2"/>
      <c s="1"/>
      <c s="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26" ht="4.5" customHeight="1">
      <c r="A20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26" ht="3" customHeight="1">
      <c r="A21" s="7"/>
      <c s="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22" spans="1:26" ht="4.5" customHeight="1">
      <c r="A2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26" ht="12.75" customHeight="1">
      <c r="A2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26" ht="12.75" customHeight="1">
      <c r="A24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26" ht="15" customHeight="1">
      <c r="A25" s="1"/>
      <c s="2"/>
      <c s="1"/>
      <c s="8" t="s">
        <v>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26" ht="18.75" customHeight="1">
      <c r="A26" s="1"/>
      <c s="2"/>
      <c s="1"/>
      <c s="8" t="s">
        <v>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26" ht="12.75" customHeight="1">
      <c r="A27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26" ht="12.75" customHeight="1">
      <c r="A28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26" ht="12.75" customHeight="1">
      <c r="A29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26" ht="12.75" customHeight="1">
      <c r="A30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26" ht="12.75" customHeight="1">
      <c r="A31" s="9"/>
      <c s="10"/>
      <c s="9"/>
      <c s="9"/>
      <c s="9" t="s">
        <v>4</v>
      </c>
      <c s="9"/>
      <c s="9"/>
      <c s="9"/>
      <c s="9"/>
      <c s="9"/>
      <c s="9"/>
      <c s="1"/>
      <c s="1"/>
      <c s="1"/>
      <c s="1"/>
      <c s="9"/>
      <c s="9"/>
      <c s="11" t="s">
        <v>5</v>
      </c>
      <c s="9"/>
      <c s="9"/>
      <c s="9"/>
      <c s="9"/>
      <c s="9"/>
      <c s="9"/>
      <c s="9"/>
      <c s="9"/>
    </row>
    <row r="32" spans="1:26" ht="9" customHeight="1">
      <c r="A32" s="9"/>
      <c s="10"/>
      <c s="9"/>
      <c s="9"/>
      <c s="9"/>
      <c s="9"/>
      <c s="9"/>
      <c s="9"/>
      <c s="9"/>
      <c s="9"/>
      <c s="9"/>
      <c s="1"/>
      <c s="1"/>
      <c s="1"/>
      <c s="1"/>
      <c s="9"/>
      <c s="9"/>
      <c s="9"/>
      <c s="9"/>
      <c s="9"/>
      <c s="9"/>
      <c s="9"/>
      <c s="9"/>
      <c s="9"/>
      <c s="9"/>
      <c s="9"/>
    </row>
    <row r="33" spans="1:26" ht="12.75" customHeight="1">
      <c r="A33" s="9"/>
      <c s="10"/>
      <c s="9"/>
      <c s="9"/>
      <c s="9" t="s">
        <v>6</v>
      </c>
      <c s="9"/>
      <c s="9"/>
      <c s="9"/>
      <c s="9"/>
      <c s="9"/>
      <c s="9"/>
      <c s="1"/>
      <c s="1"/>
      <c s="1"/>
      <c s="1"/>
      <c s="9"/>
      <c s="9"/>
      <c s="11" t="s">
        <v>7</v>
      </c>
      <c s="9"/>
      <c s="9"/>
      <c s="9"/>
      <c s="9"/>
      <c s="9"/>
      <c s="9"/>
      <c s="9"/>
      <c s="9"/>
    </row>
    <row r="34" spans="1:26" ht="9" customHeight="1">
      <c r="A34" s="9"/>
      <c s="10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</row>
    <row r="35" spans="1:26" ht="12.75" customHeight="1">
      <c r="A35" s="9"/>
      <c s="10"/>
      <c s="9"/>
      <c s="9"/>
      <c s="9" t="s">
        <v>8</v>
      </c>
      <c s="9"/>
      <c s="9"/>
      <c s="9"/>
      <c s="9"/>
      <c s="9"/>
      <c s="9"/>
      <c s="9"/>
      <c s="9"/>
      <c s="9"/>
      <c s="9"/>
      <c s="9"/>
      <c s="9"/>
      <c s="9" t="s">
        <v>9</v>
      </c>
      <c s="9"/>
      <c s="9"/>
      <c s="9"/>
      <c s="9"/>
      <c s="9"/>
      <c s="9"/>
      <c s="9"/>
      <c s="9"/>
    </row>
    <row r="36" spans="1:26" ht="12.75" customHeight="1">
      <c r="A36" s="1"/>
      <c s="2"/>
      <c s="1"/>
      <c s="1"/>
      <c s="1"/>
      <c s="1"/>
      <c s="1"/>
      <c s="1"/>
      <c s="1"/>
      <c s="1"/>
      <c s="1"/>
      <c s="1"/>
      <c s="1"/>
      <c s="12"/>
      <c s="1"/>
      <c s="1"/>
      <c s="1"/>
      <c s="1"/>
      <c s="1"/>
      <c s="1"/>
      <c s="1"/>
      <c s="1"/>
      <c s="1"/>
      <c s="1"/>
      <c s="1"/>
      <c s="1"/>
    </row>
    <row r="37" spans="1:26" ht="12.75" customHeight="1">
      <c r="A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26" ht="12.75" customHeight="1">
      <c r="A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26" ht="12.75" customHeight="1">
      <c r="A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26" ht="12.75" customHeight="1">
      <c r="A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26" ht="12.75" customHeight="1">
      <c r="A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26" ht="12.75" customHeight="1">
      <c r="A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26" ht="12.75" customHeight="1">
      <c r="A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26" ht="12.75" customHeight="1">
      <c r="A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26" ht="12.75" customHeight="1">
      <c r="A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26" ht="12.75" customHeight="1">
      <c r="A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26" ht="12.75" customHeight="1">
      <c r="A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26" ht="12.75" customHeight="1">
      <c r="A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26" ht="12.75" customHeight="1">
      <c r="A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26" ht="12.75" customHeight="1">
      <c r="A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26" ht="12.75" customHeight="1">
      <c r="A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26" ht="12.75" customHeight="1">
      <c r="A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26" ht="12.75" customHeight="1">
      <c r="A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26" ht="12.75" customHeight="1">
      <c r="A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26" ht="12.75" customHeight="1">
      <c r="A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26" ht="12.75" customHeight="1">
      <c r="A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26" ht="12.75" customHeight="1">
      <c r="A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26" ht="12.75" customHeight="1">
      <c r="A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26" ht="12.75" customHeight="1">
      <c r="A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26" ht="12.75" customHeight="1">
      <c r="A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26" ht="12.75" customHeight="1">
      <c r="A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26" ht="12.75" customHeight="1">
      <c r="A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26" ht="12.75" customHeight="1">
      <c r="A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26" ht="12.75" customHeight="1">
      <c r="A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26" ht="12.75" customHeight="1">
      <c r="A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26" ht="12.75" customHeight="1">
      <c r="A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26" ht="12.75" customHeight="1">
      <c r="A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26" ht="12.75" customHeight="1">
      <c r="A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26" ht="12.75" customHeight="1">
      <c r="A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26" ht="12.75" customHeight="1">
      <c r="A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26" ht="12.75" customHeight="1">
      <c r="A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26" ht="12.75" customHeight="1">
      <c r="A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26" ht="12.75" customHeight="1">
      <c r="A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26" ht="12.75" customHeight="1">
      <c r="A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26" ht="12.75" customHeight="1">
      <c r="A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26" ht="12.75" customHeight="1">
      <c r="A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26" ht="12.75" customHeight="1">
      <c r="A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26" ht="12.75" customHeight="1">
      <c r="A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26" ht="12.75" customHeight="1">
      <c r="A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26" ht="12.75" customHeight="1">
      <c r="A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26" ht="12.75" customHeight="1">
      <c r="A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26" ht="12.75" customHeight="1">
      <c r="A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26" ht="12.75" customHeight="1">
      <c r="A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26" ht="12.75" customHeight="1">
      <c r="A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26" ht="12.75" customHeight="1">
      <c r="A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26" ht="12.75" customHeight="1">
      <c r="A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26" ht="12.75" customHeight="1">
      <c r="A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26" ht="12.75" customHeight="1">
      <c r="A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26" ht="12.75" customHeight="1">
      <c r="A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26" ht="12.75" customHeight="1">
      <c r="A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26" ht="12.75" customHeight="1">
      <c r="A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26" ht="12.75" customHeight="1">
      <c r="A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26" ht="12.75" customHeight="1">
      <c r="A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26" ht="12.75" customHeight="1">
      <c r="A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26" ht="12.75" customHeight="1">
      <c r="A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26" ht="12.75" customHeight="1">
      <c r="A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26" ht="12.75" customHeight="1">
      <c r="A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26" ht="12.75" customHeight="1">
      <c r="A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26" ht="12.75" customHeight="1">
      <c r="A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26" ht="12.75" customHeight="1">
      <c r="A1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26" ht="12.75" customHeight="1">
      <c r="A1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26" ht="12.75" customHeight="1">
      <c r="A1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26" ht="12.75" customHeight="1">
      <c r="A1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26" ht="12.75" customHeight="1">
      <c r="A1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26" ht="12.75" customHeight="1">
      <c r="A1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26" ht="12.75" customHeight="1">
      <c r="A1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26" ht="12.75" customHeight="1">
      <c r="A1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26" ht="12.75" customHeight="1">
      <c r="A1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26" ht="12.75" customHeight="1">
      <c r="A1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26" ht="12.75" customHeight="1">
      <c r="A1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26" ht="12.75" customHeight="1">
      <c r="A1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26" ht="12.75" customHeight="1">
      <c r="A1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26" ht="12.75" customHeight="1">
      <c r="A1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26" ht="12.75" customHeight="1">
      <c r="A1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26" ht="12.75" customHeight="1">
      <c r="A1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26" ht="12.75" customHeight="1">
      <c r="A1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26" ht="12.75" customHeight="1">
      <c r="A1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26" ht="12.75" customHeight="1">
      <c r="A1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26" ht="12.75" customHeight="1">
      <c r="A1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26" ht="12.75" customHeight="1">
      <c r="A1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26" ht="12.75" customHeight="1">
      <c r="A1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26" ht="12.75" customHeight="1">
      <c r="A1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26" ht="12.75" customHeight="1">
      <c r="A1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26" ht="12.75" customHeight="1">
      <c r="A1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26" ht="12.75" customHeight="1">
      <c r="A1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26" ht="12.75" customHeight="1">
      <c r="A1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26" ht="12.75" customHeight="1">
      <c r="A1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26" ht="12.75" customHeight="1">
      <c r="A1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26" ht="12.75" customHeight="1">
      <c r="A1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26" ht="12.75" customHeight="1">
      <c r="A1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26" ht="12.75" customHeight="1">
      <c r="A1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26" ht="12.75" customHeight="1">
      <c r="A1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26" ht="12.75" customHeight="1">
      <c r="A1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26" ht="12.75" customHeight="1">
      <c r="A1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26" ht="12.75" customHeight="1">
      <c r="A1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26" ht="12.75" customHeight="1">
      <c r="A1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26" ht="12.75" customHeight="1">
      <c r="A1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26" ht="12.75" customHeight="1">
      <c r="A1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26" ht="12.75" customHeight="1">
      <c r="A1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26" ht="12.75" customHeight="1">
      <c r="A1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26" ht="12.75" customHeight="1">
      <c r="A1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26" ht="12.75" customHeight="1">
      <c r="A1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26" ht="12.75" customHeight="1">
      <c r="A1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26" ht="12.75" customHeight="1">
      <c r="A1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26" ht="12.75" customHeight="1">
      <c r="A1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26" ht="12.75" customHeight="1">
      <c r="A1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26" ht="12.75" customHeight="1">
      <c r="A1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26" ht="12.75" customHeight="1">
      <c r="A1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26" ht="12.75" customHeight="1">
      <c r="A1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26" ht="12.75" customHeight="1">
      <c r="A1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26" ht="12.75" customHeight="1">
      <c r="A1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26" ht="12.75" customHeight="1">
      <c r="A1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26" ht="12.75" customHeight="1">
      <c r="A1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26" ht="12.75" customHeight="1">
      <c r="A1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26" ht="12.75" customHeight="1">
      <c r="A1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26" ht="12.75" customHeight="1">
      <c r="A1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26" ht="12.75" customHeight="1">
      <c r="A1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26" ht="12.75" customHeight="1">
      <c r="A1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26" ht="12.75" customHeight="1">
      <c r="A1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26" ht="12.75" customHeight="1">
      <c r="A1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26" ht="12.75" customHeight="1">
      <c r="A1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26" ht="12.75" customHeight="1">
      <c r="A1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26" ht="12.75" customHeight="1">
      <c r="A1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26" ht="12.75" customHeight="1">
      <c r="A1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26" ht="12.75" customHeight="1">
      <c r="A1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26" ht="12.75" customHeight="1">
      <c r="A1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26" ht="12.75" customHeight="1">
      <c r="A1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26" ht="12.75" customHeight="1">
      <c r="A1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26" ht="12.75" customHeight="1">
      <c r="A1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26" ht="12.75" customHeight="1">
      <c r="A1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26" ht="12.75" customHeight="1">
      <c r="A1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26" ht="12.75" customHeight="1">
      <c r="A1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26" ht="12.75" customHeight="1">
      <c r="A1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26" ht="12.75" customHeight="1">
      <c r="A1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26" ht="12.75" customHeight="1">
      <c r="A1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26" ht="12.75" customHeight="1">
      <c r="A1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26" ht="12.75" customHeight="1">
      <c r="A1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26" ht="12.75" customHeight="1">
      <c r="A1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26" ht="12.75" customHeight="1">
      <c r="A1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26" ht="12.75" customHeight="1">
      <c r="A1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26" ht="12.75" customHeight="1">
      <c r="A1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26" ht="12.75" customHeight="1">
      <c r="A1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26" ht="12.75" customHeight="1">
      <c r="A1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26" ht="12.75" customHeight="1">
      <c r="A1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26" ht="12.75" customHeight="1">
      <c r="A1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26" ht="12.75" customHeight="1">
      <c r="A1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26" ht="12.75" customHeight="1">
      <c r="A1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26" ht="12.75" customHeight="1">
      <c r="A1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26" ht="12.75" customHeight="1">
      <c r="A1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26" ht="12.75" customHeight="1">
      <c r="A1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26" ht="12.75" customHeight="1">
      <c r="A1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26" ht="12.75" customHeight="1">
      <c r="A1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26" ht="12.75" customHeight="1">
      <c r="A1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26" ht="12.75" customHeight="1">
      <c r="A1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26" ht="12.75" customHeight="1">
      <c r="A1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26" ht="12.75" customHeight="1">
      <c r="A1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26" ht="12.75" customHeight="1">
      <c r="A1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26" ht="12.75" customHeight="1">
      <c r="A1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26" ht="12.75" customHeight="1">
      <c r="A1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26" ht="12.75" customHeight="1">
      <c r="A2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26" ht="12.75" customHeight="1">
      <c r="A2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26" ht="12.75" customHeight="1">
      <c r="A2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26" ht="12.75" customHeight="1">
      <c r="A2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26" ht="12.75" customHeight="1">
      <c r="A2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26" ht="12.75" customHeight="1">
      <c r="A2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26" ht="12.75" customHeight="1">
      <c r="A2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26" ht="12.75" customHeight="1">
      <c r="A2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26" ht="12.75" customHeight="1">
      <c r="A2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26" ht="12.75" customHeight="1">
      <c r="A2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26" ht="12.75" customHeight="1">
      <c r="A2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26" ht="12.75" customHeight="1">
      <c r="A2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26" ht="12.75" customHeight="1">
      <c r="A2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26" ht="12.75" customHeight="1">
      <c r="A2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26" ht="12.75" customHeight="1">
      <c r="A2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26" ht="12.75" customHeight="1">
      <c r="A2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26" ht="12.75" customHeight="1">
      <c r="A2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26" ht="12.75" customHeight="1">
      <c r="A2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26" ht="12.75" customHeight="1">
      <c r="A2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26" ht="12.75" customHeight="1">
      <c r="A2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26" ht="12.75" customHeight="1">
      <c r="A2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26" ht="12.75" customHeight="1">
      <c r="A2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26" ht="12.75" customHeight="1">
      <c r="A2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26" ht="12.75" customHeight="1">
      <c r="A2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26" ht="12.75" customHeight="1">
      <c r="A2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26" ht="12.75" customHeight="1">
      <c r="A2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26" ht="12.75" customHeight="1">
      <c r="A2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26" ht="12.75" customHeight="1">
      <c r="A2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26" ht="12.75" customHeight="1">
      <c r="A2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26" ht="12.75" customHeight="1">
      <c r="A2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26" ht="12.75" customHeight="1">
      <c r="A2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26" ht="12.75" customHeight="1">
      <c r="A2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26" ht="12.75" customHeight="1">
      <c r="A2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26" ht="12.75" customHeight="1">
      <c r="A2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26" ht="12.75" customHeight="1">
      <c r="A2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26" ht="12.75" customHeight="1">
      <c r="A2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26" ht="15.75" customHeight="1">
      <c r="A2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37" spans="1:26" ht="15.75" customHeight="1">
      <c r="A2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38" spans="1:26" ht="15.75" customHeight="1">
      <c r="A2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39" spans="1:26" ht="15.75" customHeight="1">
      <c r="A2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0" spans="1:26" ht="15.75" customHeight="1">
      <c r="A2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1" spans="1:26" ht="15.75" customHeight="1">
      <c r="A2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2" spans="1:26" ht="15.75" customHeight="1">
      <c r="A2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3" spans="1:26" ht="15.75" customHeight="1">
      <c r="A2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4" spans="1:26" ht="15.75" customHeight="1">
      <c r="A2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5" spans="1:26" ht="15.75" customHeight="1">
      <c r="A2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6" spans="1:26" ht="15.75" customHeight="1">
      <c r="A2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7" spans="1:26" ht="15.75" customHeight="1">
      <c r="A2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8" spans="1:26" ht="15.75" customHeight="1">
      <c r="A2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49" spans="1:26" ht="15.75" customHeight="1">
      <c r="A2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0" spans="1:26" ht="15.75" customHeight="1">
      <c r="A2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1" spans="1:26" ht="15.75" customHeight="1">
      <c r="A2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2" spans="1:26" ht="15.75" customHeight="1">
      <c r="A2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3" spans="1:26" ht="15.75" customHeight="1">
      <c r="A2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4" spans="1:26" ht="15.75" customHeight="1">
      <c r="A2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5" spans="1:26" ht="15.75" customHeight="1">
      <c r="A2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6" spans="1:26" ht="15.75" customHeight="1">
      <c r="A2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7" spans="1:26" ht="15.75" customHeight="1">
      <c r="A2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8" spans="1:26" ht="15.75" customHeight="1">
      <c r="A2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59" spans="1:26" ht="15.75" customHeight="1">
      <c r="A2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0" spans="1:26" ht="15.75" customHeight="1">
      <c r="A2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1" spans="1:26" ht="15.75" customHeight="1">
      <c r="A2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2" spans="1:26" ht="15.75" customHeight="1">
      <c r="A2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3" spans="1:26" ht="15.75" customHeight="1">
      <c r="A2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4" spans="1:26" ht="15.75" customHeight="1">
      <c r="A2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5" spans="1:26" ht="15.75" customHeight="1">
      <c r="A2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6" spans="1:26" ht="15.75" customHeight="1">
      <c r="A2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7" spans="1:26" ht="15.75" customHeight="1">
      <c r="A2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8" spans="1:26" ht="15.75" customHeight="1">
      <c r="A2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69" spans="1:26" ht="15.75" customHeight="1">
      <c r="A2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0" spans="1:26" ht="15.75" customHeight="1">
      <c r="A2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1" spans="1:26" ht="15.75" customHeight="1">
      <c r="A2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2" spans="1:26" ht="15.75" customHeight="1">
      <c r="A2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3" spans="1:26" ht="15.75" customHeight="1">
      <c r="A2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4" spans="1:26" ht="15.75" customHeight="1">
      <c r="A2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5" spans="1:26" ht="15.75" customHeight="1">
      <c r="A2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6" spans="1:26" ht="15.75" customHeight="1">
      <c r="A2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7" spans="1:26" ht="15.75" customHeight="1">
      <c r="A2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8" spans="1:26" ht="15.75" customHeight="1">
      <c r="A2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79" spans="1:26" ht="15.75" customHeight="1">
      <c r="A2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0" spans="1:26" ht="15.75" customHeight="1">
      <c r="A2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1" spans="1:26" ht="15.75" customHeight="1">
      <c r="A2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2" spans="1:26" ht="15.75" customHeight="1">
      <c r="A2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3" spans="1:26" ht="15.75" customHeight="1">
      <c r="A2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4" spans="1:26" ht="15.75" customHeight="1">
      <c r="A2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5" spans="1:26" ht="15.75" customHeight="1">
      <c r="A2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6" spans="1:26" ht="15.75" customHeight="1">
      <c r="A2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7" spans="1:26" ht="15.75" customHeight="1">
      <c r="A2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8" spans="1:26" ht="15.75" customHeight="1">
      <c r="A2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89" spans="1:26" ht="15.75" customHeight="1">
      <c r="A2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0" spans="1:26" ht="15.75" customHeight="1">
      <c r="A2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1" spans="1:26" ht="15.75" customHeight="1">
      <c r="A2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2" spans="1:26" ht="15.75" customHeight="1">
      <c r="A2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3" spans="1:26" ht="15.75" customHeight="1">
      <c r="A2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4" spans="1:26" ht="15.75" customHeight="1">
      <c r="A2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5" spans="1:26" ht="15.75" customHeight="1">
      <c r="A2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6" spans="1:26" ht="15.75" customHeight="1">
      <c r="A2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7" spans="1:26" ht="15.75" customHeight="1">
      <c r="A2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8" spans="1:26" ht="15.75" customHeight="1">
      <c r="A2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299" spans="1:26" ht="15.75" customHeight="1">
      <c r="A2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0" spans="1:26" ht="15.75" customHeight="1">
      <c r="A3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1" spans="1:26" ht="15.75" customHeight="1">
      <c r="A3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2" spans="1:26" ht="15.75" customHeight="1">
      <c r="A3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3" spans="1:26" ht="15.75" customHeight="1">
      <c r="A3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4" spans="1:26" ht="15.75" customHeight="1">
      <c r="A3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5" spans="1:26" ht="15.75" customHeight="1">
      <c r="A3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6" spans="1:26" ht="15.75" customHeight="1">
      <c r="A3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7" spans="1:26" ht="15.75" customHeight="1">
      <c r="A3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8" spans="1:26" ht="15.75" customHeight="1">
      <c r="A3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09" spans="1:26" ht="15.75" customHeight="1">
      <c r="A3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0" spans="1:26" ht="15.75" customHeight="1">
      <c r="A3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1" spans="1:26" ht="15.75" customHeight="1">
      <c r="A3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2" spans="1:26" ht="15.75" customHeight="1">
      <c r="A3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3" spans="1:26" ht="15.75" customHeight="1">
      <c r="A3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4" spans="1:26" ht="15.75" customHeight="1">
      <c r="A3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5" spans="1:26" ht="15.75" customHeight="1">
      <c r="A3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6" spans="1:26" ht="15.75" customHeight="1">
      <c r="A3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7" spans="1:26" ht="15.75" customHeight="1">
      <c r="A3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8" spans="1:26" ht="15.75" customHeight="1">
      <c r="A3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19" spans="1:26" ht="15.75" customHeight="1">
      <c r="A3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0" spans="1:26" ht="15.75" customHeight="1">
      <c r="A3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1" spans="1:26" ht="15.75" customHeight="1">
      <c r="A3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2" spans="1:26" ht="15.75" customHeight="1">
      <c r="A3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3" spans="1:26" ht="15.75" customHeight="1">
      <c r="A3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4" spans="1:26" ht="15.75" customHeight="1">
      <c r="A3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5" spans="1:26" ht="15.75" customHeight="1">
      <c r="A3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6" spans="1:26" ht="15.75" customHeight="1">
      <c r="A3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7" spans="1:26" ht="15.75" customHeight="1">
      <c r="A3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8" spans="1:26" ht="15.75" customHeight="1">
      <c r="A3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29" spans="1:26" ht="15.75" customHeight="1">
      <c r="A3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0" spans="1:26" ht="15.75" customHeight="1">
      <c r="A3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1" spans="1:26" ht="15.75" customHeight="1">
      <c r="A3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2" spans="1:26" ht="15.75" customHeight="1">
      <c r="A3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3" spans="1:26" ht="15.75" customHeight="1">
      <c r="A3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4" spans="1:26" ht="15.75" customHeight="1">
      <c r="A3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5" spans="1:26" ht="15.75" customHeight="1">
      <c r="A3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6" spans="1:26" ht="15.75" customHeight="1">
      <c r="A3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7" spans="1:26" ht="15.75" customHeight="1">
      <c r="A3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8" spans="1:26" ht="15.75" customHeight="1">
      <c r="A3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39" spans="1:26" ht="15.75" customHeight="1">
      <c r="A3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0" spans="1:26" ht="15.75" customHeight="1">
      <c r="A3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1" spans="1:26" ht="15.75" customHeight="1">
      <c r="A3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2" spans="1:26" ht="15.75" customHeight="1">
      <c r="A3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3" spans="1:26" ht="15.75" customHeight="1">
      <c r="A3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4" spans="1:26" ht="15.75" customHeight="1">
      <c r="A3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5" spans="1:26" ht="15.75" customHeight="1">
      <c r="A3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6" spans="1:26" ht="15.75" customHeight="1">
      <c r="A3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7" spans="1:26" ht="15.75" customHeight="1">
      <c r="A3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8" spans="1:26" ht="15.75" customHeight="1">
      <c r="A3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49" spans="1:26" ht="15.75" customHeight="1">
      <c r="A3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0" spans="1:26" ht="15.75" customHeight="1">
      <c r="A3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1" spans="1:26" ht="15.75" customHeight="1">
      <c r="A3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2" spans="1:26" ht="15.75" customHeight="1">
      <c r="A3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3" spans="1:26" ht="15.75" customHeight="1">
      <c r="A3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4" spans="1:26" ht="15.75" customHeight="1">
      <c r="A3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5" spans="1:26" ht="15.75" customHeight="1">
      <c r="A3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6" spans="1:26" ht="15.75" customHeight="1">
      <c r="A3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7" spans="1:26" ht="15.75" customHeight="1">
      <c r="A3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8" spans="1:26" ht="15.75" customHeight="1">
      <c r="A3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59" spans="1:26" ht="15.75" customHeight="1">
      <c r="A3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0" spans="1:26" ht="15.75" customHeight="1">
      <c r="A3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1" spans="1:26" ht="15.75" customHeight="1">
      <c r="A3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2" spans="1:26" ht="15.75" customHeight="1">
      <c r="A3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3" spans="1:26" ht="15.75" customHeight="1">
      <c r="A3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4" spans="1:26" ht="15.75" customHeight="1">
      <c r="A3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5" spans="1:26" ht="15.75" customHeight="1">
      <c r="A3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6" spans="1:26" ht="15.75" customHeight="1">
      <c r="A3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7" spans="1:26" ht="15.75" customHeight="1">
      <c r="A3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8" spans="1:26" ht="15.75" customHeight="1">
      <c r="A3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69" spans="1:26" ht="15.75" customHeight="1">
      <c r="A3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0" spans="1:26" ht="15.75" customHeight="1">
      <c r="A3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1" spans="1:26" ht="15.75" customHeight="1">
      <c r="A3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2" spans="1:26" ht="15.75" customHeight="1">
      <c r="A3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3" spans="1:26" ht="15.75" customHeight="1">
      <c r="A3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4" spans="1:26" ht="15.75" customHeight="1">
      <c r="A3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5" spans="1:26" ht="15.75" customHeight="1">
      <c r="A3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6" spans="1:26" ht="15.75" customHeight="1">
      <c r="A3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7" spans="1:26" ht="15.75" customHeight="1">
      <c r="A3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8" spans="1:26" ht="15.75" customHeight="1">
      <c r="A3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79" spans="1:26" ht="15.75" customHeight="1">
      <c r="A3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0" spans="1:26" ht="15.75" customHeight="1">
      <c r="A3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1" spans="1:26" ht="15.75" customHeight="1">
      <c r="A3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2" spans="1:26" ht="15.75" customHeight="1">
      <c r="A3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3" spans="1:26" ht="15.75" customHeight="1">
      <c r="A3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4" spans="1:26" ht="15.75" customHeight="1">
      <c r="A3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5" spans="1:26" ht="15.75" customHeight="1">
      <c r="A3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6" spans="1:26" ht="15.75" customHeight="1">
      <c r="A3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7" spans="1:26" ht="15.75" customHeight="1">
      <c r="A3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8" spans="1:26" ht="15.75" customHeight="1">
      <c r="A3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89" spans="1:26" ht="15.75" customHeight="1">
      <c r="A3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0" spans="1:26" ht="15.75" customHeight="1">
      <c r="A3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1" spans="1:26" ht="15.75" customHeight="1">
      <c r="A3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2" spans="1:26" ht="15.75" customHeight="1">
      <c r="A3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3" spans="1:26" ht="15.75" customHeight="1">
      <c r="A3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4" spans="1:26" ht="15.75" customHeight="1">
      <c r="A3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5" spans="1:26" ht="15.75" customHeight="1">
      <c r="A3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6" spans="1:26" ht="15.75" customHeight="1">
      <c r="A3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7" spans="1:26" ht="15.75" customHeight="1">
      <c r="A3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8" spans="1:26" ht="15.75" customHeight="1">
      <c r="A3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399" spans="1:26" ht="15.75" customHeight="1">
      <c r="A3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0" spans="1:26" ht="15.75" customHeight="1">
      <c r="A4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1" spans="1:26" ht="15.75" customHeight="1">
      <c r="A4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2" spans="1:26" ht="15.75" customHeight="1">
      <c r="A4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3" spans="1:26" ht="15.75" customHeight="1">
      <c r="A4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4" spans="1:26" ht="15.75" customHeight="1">
      <c r="A4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5" spans="1:26" ht="15.75" customHeight="1">
      <c r="A4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6" spans="1:26" ht="15.75" customHeight="1">
      <c r="A4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7" spans="1:26" ht="15.75" customHeight="1">
      <c r="A4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8" spans="1:26" ht="15.75" customHeight="1">
      <c r="A4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09" spans="1:26" ht="15.75" customHeight="1">
      <c r="A4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0" spans="1:26" ht="15.75" customHeight="1">
      <c r="A4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1" spans="1:26" ht="15.75" customHeight="1">
      <c r="A4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2" spans="1:26" ht="15.75" customHeight="1">
      <c r="A4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3" spans="1:26" ht="15.75" customHeight="1">
      <c r="A4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4" spans="1:26" ht="15.75" customHeight="1">
      <c r="A4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5" spans="1:26" ht="15.75" customHeight="1">
      <c r="A4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6" spans="1:26" ht="15.75" customHeight="1">
      <c r="A4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7" spans="1:26" ht="15.75" customHeight="1">
      <c r="A4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8" spans="1:26" ht="15.75" customHeight="1">
      <c r="A4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19" spans="1:26" ht="15.75" customHeight="1">
      <c r="A4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0" spans="1:26" ht="15.75" customHeight="1">
      <c r="A4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1" spans="1:26" ht="15.75" customHeight="1">
      <c r="A4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2" spans="1:26" ht="15.75" customHeight="1">
      <c r="A4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3" spans="1:26" ht="15.75" customHeight="1">
      <c r="A4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4" spans="1:26" ht="15.75" customHeight="1">
      <c r="A4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5" spans="1:26" ht="15.75" customHeight="1">
      <c r="A4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6" spans="1:26" ht="15.75" customHeight="1">
      <c r="A4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7" spans="1:26" ht="15.75" customHeight="1">
      <c r="A4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8" spans="1:26" ht="15.75" customHeight="1">
      <c r="A4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29" spans="1:26" ht="15.75" customHeight="1">
      <c r="A4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0" spans="1:26" ht="15.75" customHeight="1">
      <c r="A4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1" spans="1:26" ht="15.75" customHeight="1">
      <c r="A4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2" spans="1:26" ht="15.75" customHeight="1">
      <c r="A4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3" spans="1:26" ht="15.75" customHeight="1">
      <c r="A4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4" spans="1:26" ht="15.75" customHeight="1">
      <c r="A4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5" spans="1:26" ht="15.75" customHeight="1">
      <c r="A4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6" spans="1:26" ht="15.75" customHeight="1">
      <c r="A4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7" spans="1:26" ht="15.75" customHeight="1">
      <c r="A4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8" spans="1:26" ht="15.75" customHeight="1">
      <c r="A4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39" spans="1:26" ht="15.75" customHeight="1">
      <c r="A4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0" spans="1:26" ht="15.75" customHeight="1">
      <c r="A4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1" spans="1:26" ht="15.75" customHeight="1">
      <c r="A4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2" spans="1:26" ht="15.75" customHeight="1">
      <c r="A4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3" spans="1:26" ht="15.75" customHeight="1">
      <c r="A4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4" spans="1:26" ht="15.75" customHeight="1">
      <c r="A4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5" spans="1:26" ht="15.75" customHeight="1">
      <c r="A4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6" spans="1:26" ht="15.75" customHeight="1">
      <c r="A4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7" spans="1:26" ht="15.75" customHeight="1">
      <c r="A4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8" spans="1:26" ht="15.75" customHeight="1">
      <c r="A4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49" spans="1:26" ht="15.75" customHeight="1">
      <c r="A4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0" spans="1:26" ht="15.75" customHeight="1">
      <c r="A4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1" spans="1:26" ht="15.75" customHeight="1">
      <c r="A4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2" spans="1:26" ht="15.75" customHeight="1">
      <c r="A4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3" spans="1:26" ht="15.75" customHeight="1">
      <c r="A4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4" spans="1:26" ht="15.75" customHeight="1">
      <c r="A4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5" spans="1:26" ht="15.75" customHeight="1">
      <c r="A4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6" spans="1:26" ht="15.75" customHeight="1">
      <c r="A4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7" spans="1:26" ht="15.75" customHeight="1">
      <c r="A4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8" spans="1:26" ht="15.75" customHeight="1">
      <c r="A4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59" spans="1:26" ht="15.75" customHeight="1">
      <c r="A4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0" spans="1:26" ht="15.75" customHeight="1">
      <c r="A4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1" spans="1:26" ht="15.75" customHeight="1">
      <c r="A4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2" spans="1:26" ht="15.75" customHeight="1">
      <c r="A4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3" spans="1:26" ht="15.75" customHeight="1">
      <c r="A4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4" spans="1:26" ht="15.75" customHeight="1">
      <c r="A4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5" spans="1:26" ht="15.75" customHeight="1">
      <c r="A4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6" spans="1:26" ht="15.75" customHeight="1">
      <c r="A4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7" spans="1:26" ht="15.75" customHeight="1">
      <c r="A4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8" spans="1:26" ht="15.75" customHeight="1">
      <c r="A4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69" spans="1:26" ht="15.75" customHeight="1">
      <c r="A4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0" spans="1:26" ht="15.75" customHeight="1">
      <c r="A4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1" spans="1:26" ht="15.75" customHeight="1">
      <c r="A4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2" spans="1:26" ht="15.75" customHeight="1">
      <c r="A4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3" spans="1:26" ht="15.75" customHeight="1">
      <c r="A4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4" spans="1:26" ht="15.75" customHeight="1">
      <c r="A4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5" spans="1:26" ht="15.75" customHeight="1">
      <c r="A4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6" spans="1:26" ht="15.75" customHeight="1">
      <c r="A4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7" spans="1:26" ht="15.75" customHeight="1">
      <c r="A4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8" spans="1:26" ht="15.75" customHeight="1">
      <c r="A4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79" spans="1:26" ht="15.75" customHeight="1">
      <c r="A4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0" spans="1:26" ht="15.75" customHeight="1">
      <c r="A4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1" spans="1:26" ht="15.75" customHeight="1">
      <c r="A4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2" spans="1:26" ht="15.75" customHeight="1">
      <c r="A4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3" spans="1:26" ht="15.75" customHeight="1">
      <c r="A4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4" spans="1:26" ht="15.75" customHeight="1">
      <c r="A4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5" spans="1:26" ht="15.75" customHeight="1">
      <c r="A4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6" spans="1:26" ht="15.75" customHeight="1">
      <c r="A4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7" spans="1:26" ht="15.75" customHeight="1">
      <c r="A4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8" spans="1:26" ht="15.75" customHeight="1">
      <c r="A4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89" spans="1:26" ht="15.75" customHeight="1">
      <c r="A4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0" spans="1:26" ht="15.75" customHeight="1">
      <c r="A4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1" spans="1:26" ht="15.75" customHeight="1">
      <c r="A4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2" spans="1:26" ht="15.75" customHeight="1">
      <c r="A4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3" spans="1:26" ht="15.75" customHeight="1">
      <c r="A4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4" spans="1:26" ht="15.75" customHeight="1">
      <c r="A4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5" spans="1:26" ht="15.75" customHeight="1">
      <c r="A4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6" spans="1:26" ht="15.75" customHeight="1">
      <c r="A4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7" spans="1:26" ht="15.75" customHeight="1">
      <c r="A4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8" spans="1:26" ht="15.75" customHeight="1">
      <c r="A4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499" spans="1:26" ht="15.75" customHeight="1">
      <c r="A4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0" spans="1:26" ht="15.75" customHeight="1">
      <c r="A5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1" spans="1:26" ht="15.75" customHeight="1">
      <c r="A5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2" spans="1:26" ht="15.75" customHeight="1">
      <c r="A5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3" spans="1:26" ht="15.75" customHeight="1">
      <c r="A5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4" spans="1:26" ht="15.75" customHeight="1">
      <c r="A5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5" spans="1:26" ht="15.75" customHeight="1">
      <c r="A5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6" spans="1:26" ht="15.75" customHeight="1">
      <c r="A5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7" spans="1:26" ht="15.75" customHeight="1">
      <c r="A5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8" spans="1:26" ht="15.75" customHeight="1">
      <c r="A5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09" spans="1:26" ht="15.75" customHeight="1">
      <c r="A5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0" spans="1:26" ht="15.75" customHeight="1">
      <c r="A5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1" spans="1:26" ht="15.75" customHeight="1">
      <c r="A5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2" spans="1:26" ht="15.75" customHeight="1">
      <c r="A5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3" spans="1:26" ht="15.75" customHeight="1">
      <c r="A5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4" spans="1:26" ht="15.75" customHeight="1">
      <c r="A5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5" spans="1:26" ht="15.75" customHeight="1">
      <c r="A5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6" spans="1:26" ht="15.75" customHeight="1">
      <c r="A5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7" spans="1:26" ht="15.75" customHeight="1">
      <c r="A5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8" spans="1:26" ht="15.75" customHeight="1">
      <c r="A5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19" spans="1:26" ht="15.75" customHeight="1">
      <c r="A5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0" spans="1:26" ht="15.75" customHeight="1">
      <c r="A5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1" spans="1:26" ht="15.75" customHeight="1">
      <c r="A5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2" spans="1:26" ht="15.75" customHeight="1">
      <c r="A5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3" spans="1:26" ht="15.75" customHeight="1">
      <c r="A5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4" spans="1:26" ht="15.75" customHeight="1">
      <c r="A5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5" spans="1:26" ht="15.75" customHeight="1">
      <c r="A5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6" spans="1:26" ht="15.75" customHeight="1">
      <c r="A5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7" spans="1:26" ht="15.75" customHeight="1">
      <c r="A5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8" spans="1:26" ht="15.75" customHeight="1">
      <c r="A5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29" spans="1:26" ht="15.75" customHeight="1">
      <c r="A5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0" spans="1:26" ht="15.75" customHeight="1">
      <c r="A5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1" spans="1:26" ht="15.75" customHeight="1">
      <c r="A5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2" spans="1:26" ht="15.75" customHeight="1">
      <c r="A5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3" spans="1:26" ht="15.75" customHeight="1">
      <c r="A5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4" spans="1:26" ht="15.75" customHeight="1">
      <c r="A5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5" spans="1:26" ht="15.75" customHeight="1">
      <c r="A5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6" spans="1:26" ht="15.75" customHeight="1">
      <c r="A5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7" spans="1:26" ht="15.75" customHeight="1">
      <c r="A5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8" spans="1:26" ht="15.75" customHeight="1">
      <c r="A5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39" spans="1:26" ht="15.75" customHeight="1">
      <c r="A5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0" spans="1:26" ht="15.75" customHeight="1">
      <c r="A5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1" spans="1:26" ht="15.75" customHeight="1">
      <c r="A5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2" spans="1:26" ht="15.75" customHeight="1">
      <c r="A5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3" spans="1:26" ht="15.75" customHeight="1">
      <c r="A5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4" spans="1:26" ht="15.75" customHeight="1">
      <c r="A5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5" spans="1:26" ht="15.75" customHeight="1">
      <c r="A5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6" spans="1:26" ht="15.75" customHeight="1">
      <c r="A5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7" spans="1:26" ht="15.75" customHeight="1">
      <c r="A5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8" spans="1:26" ht="15.75" customHeight="1">
      <c r="A5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49" spans="1:26" ht="15.75" customHeight="1">
      <c r="A5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0" spans="1:26" ht="15.75" customHeight="1">
      <c r="A5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1" spans="1:26" ht="15.75" customHeight="1">
      <c r="A5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2" spans="1:26" ht="15.75" customHeight="1">
      <c r="A5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3" spans="1:26" ht="15.75" customHeight="1">
      <c r="A5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4" spans="1:26" ht="15.75" customHeight="1">
      <c r="A5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5" spans="1:26" ht="15.75" customHeight="1">
      <c r="A5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6" spans="1:26" ht="15.75" customHeight="1">
      <c r="A5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7" spans="1:26" ht="15.75" customHeight="1">
      <c r="A5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8" spans="1:26" ht="15.75" customHeight="1">
      <c r="A5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59" spans="1:26" ht="15.75" customHeight="1">
      <c r="A5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0" spans="1:26" ht="15.75" customHeight="1">
      <c r="A5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1" spans="1:26" ht="15.75" customHeight="1">
      <c r="A5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2" spans="1:26" ht="15.75" customHeight="1">
      <c r="A5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3" spans="1:26" ht="15.75" customHeight="1">
      <c r="A5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4" spans="1:26" ht="15.75" customHeight="1">
      <c r="A5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5" spans="1:26" ht="15.75" customHeight="1">
      <c r="A5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6" spans="1:26" ht="15.75" customHeight="1">
      <c r="A5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7" spans="1:26" ht="15.75" customHeight="1">
      <c r="A5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8" spans="1:26" ht="15.75" customHeight="1">
      <c r="A5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69" spans="1:26" ht="15.75" customHeight="1">
      <c r="A5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0" spans="1:26" ht="15.75" customHeight="1">
      <c r="A5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1" spans="1:26" ht="15.75" customHeight="1">
      <c r="A5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2" spans="1:26" ht="15.75" customHeight="1">
      <c r="A5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3" spans="1:26" ht="15.75" customHeight="1">
      <c r="A5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4" spans="1:26" ht="15.75" customHeight="1">
      <c r="A5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5" spans="1:26" ht="15.75" customHeight="1">
      <c r="A5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6" spans="1:26" ht="15.75" customHeight="1">
      <c r="A5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7" spans="1:26" ht="15.75" customHeight="1">
      <c r="A5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8" spans="1:26" ht="15.75" customHeight="1">
      <c r="A5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79" spans="1:26" ht="15.75" customHeight="1">
      <c r="A5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0" spans="1:26" ht="15.75" customHeight="1">
      <c r="A5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1" spans="1:26" ht="15.75" customHeight="1">
      <c r="A5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2" spans="1:26" ht="15.75" customHeight="1">
      <c r="A5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3" spans="1:26" ht="15.75" customHeight="1">
      <c r="A5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4" spans="1:26" ht="15.75" customHeight="1">
      <c r="A5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5" spans="1:26" ht="15.75" customHeight="1">
      <c r="A5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6" spans="1:26" ht="15.75" customHeight="1">
      <c r="A5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7" spans="1:26" ht="15.75" customHeight="1">
      <c r="A5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8" spans="1:26" ht="15.75" customHeight="1">
      <c r="A5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89" spans="1:26" ht="15.75" customHeight="1">
      <c r="A5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0" spans="1:26" ht="15.75" customHeight="1">
      <c r="A5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1" spans="1:26" ht="15.75" customHeight="1">
      <c r="A5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2" spans="1:26" ht="15.75" customHeight="1">
      <c r="A5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3" spans="1:26" ht="15.75" customHeight="1">
      <c r="A5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4" spans="1:26" ht="15.75" customHeight="1">
      <c r="A5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5" spans="1:26" ht="15.75" customHeight="1">
      <c r="A5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6" spans="1:26" ht="15.75" customHeight="1">
      <c r="A5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7" spans="1:26" ht="15.75" customHeight="1">
      <c r="A5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8" spans="1:26" ht="15.75" customHeight="1">
      <c r="A5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599" spans="1:26" ht="15.75" customHeight="1">
      <c r="A5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0" spans="1:26" ht="15.75" customHeight="1">
      <c r="A6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1" spans="1:26" ht="15.75" customHeight="1">
      <c r="A6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2" spans="1:26" ht="15.75" customHeight="1">
      <c r="A6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3" spans="1:26" ht="15.75" customHeight="1">
      <c r="A6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4" spans="1:26" ht="15.75" customHeight="1">
      <c r="A6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5" spans="1:26" ht="15.75" customHeight="1">
      <c r="A6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6" spans="1:26" ht="15.75" customHeight="1">
      <c r="A6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7" spans="1:26" ht="15.75" customHeight="1">
      <c r="A6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8" spans="1:26" ht="15.75" customHeight="1">
      <c r="A6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09" spans="1:26" ht="15.75" customHeight="1">
      <c r="A6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0" spans="1:26" ht="15.75" customHeight="1">
      <c r="A6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1" spans="1:26" ht="15.75" customHeight="1">
      <c r="A6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2" spans="1:26" ht="15.75" customHeight="1">
      <c r="A6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3" spans="1:26" ht="15.75" customHeight="1">
      <c r="A6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4" spans="1:26" ht="15.75" customHeight="1">
      <c r="A6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5" spans="1:26" ht="15.75" customHeight="1">
      <c r="A6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6" spans="1:26" ht="15.75" customHeight="1">
      <c r="A6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7" spans="1:26" ht="15.75" customHeight="1">
      <c r="A6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8" spans="1:26" ht="15.75" customHeight="1">
      <c r="A6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19" spans="1:26" ht="15.75" customHeight="1">
      <c r="A6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0" spans="1:26" ht="15.75" customHeight="1">
      <c r="A6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1" spans="1:26" ht="15.75" customHeight="1">
      <c r="A6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2" spans="1:26" ht="15.75" customHeight="1">
      <c r="A6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3" spans="1:26" ht="15.75" customHeight="1">
      <c r="A6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4" spans="1:26" ht="15.75" customHeight="1">
      <c r="A6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5" spans="1:26" ht="15.75" customHeight="1">
      <c r="A6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6" spans="1:26" ht="15.75" customHeight="1">
      <c r="A6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7" spans="1:26" ht="15.75" customHeight="1">
      <c r="A6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8" spans="1:26" ht="15.75" customHeight="1">
      <c r="A6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29" spans="1:26" ht="15.75" customHeight="1">
      <c r="A6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0" spans="1:26" ht="15.75" customHeight="1">
      <c r="A6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1" spans="1:26" ht="15.75" customHeight="1">
      <c r="A6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2" spans="1:26" ht="15.75" customHeight="1">
      <c r="A6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3" spans="1:26" ht="15.75" customHeight="1">
      <c r="A6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4" spans="1:26" ht="15.75" customHeight="1">
      <c r="A6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5" spans="1:26" ht="15.75" customHeight="1">
      <c r="A6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6" spans="1:26" ht="15.75" customHeight="1">
      <c r="A6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7" spans="1:26" ht="15.75" customHeight="1">
      <c r="A6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8" spans="1:26" ht="15.75" customHeight="1">
      <c r="A6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39" spans="1:26" ht="15.75" customHeight="1">
      <c r="A6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0" spans="1:26" ht="15.75" customHeight="1">
      <c r="A6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1" spans="1:26" ht="15.75" customHeight="1">
      <c r="A6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2" spans="1:26" ht="15.75" customHeight="1">
      <c r="A6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3" spans="1:26" ht="15.75" customHeight="1">
      <c r="A6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4" spans="1:26" ht="15.75" customHeight="1">
      <c r="A6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5" spans="1:26" ht="15.75" customHeight="1">
      <c r="A6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6" spans="1:26" ht="15.75" customHeight="1">
      <c r="A6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7" spans="1:26" ht="15.75" customHeight="1">
      <c r="A6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8" spans="1:26" ht="15.75" customHeight="1">
      <c r="A6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49" spans="1:26" ht="15.75" customHeight="1">
      <c r="A6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0" spans="1:26" ht="15.75" customHeight="1">
      <c r="A6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1" spans="1:26" ht="15.75" customHeight="1">
      <c r="A6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2" spans="1:26" ht="15.75" customHeight="1">
      <c r="A6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3" spans="1:26" ht="15.75" customHeight="1">
      <c r="A6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4" spans="1:26" ht="15.75" customHeight="1">
      <c r="A6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5" spans="1:26" ht="15.75" customHeight="1">
      <c r="A6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6" spans="1:26" ht="15.75" customHeight="1">
      <c r="A6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7" spans="1:26" ht="15.75" customHeight="1">
      <c r="A6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8" spans="1:26" ht="15.75" customHeight="1">
      <c r="A6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59" spans="1:26" ht="15.75" customHeight="1">
      <c r="A6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0" spans="1:26" ht="15.75" customHeight="1">
      <c r="A6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1" spans="1:26" ht="15.75" customHeight="1">
      <c r="A6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2" spans="1:26" ht="15.75" customHeight="1">
      <c r="A6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3" spans="1:26" ht="15.75" customHeight="1">
      <c r="A6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4" spans="1:26" ht="15.75" customHeight="1">
      <c r="A6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5" spans="1:26" ht="15.75" customHeight="1">
      <c r="A6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6" spans="1:26" ht="15.75" customHeight="1">
      <c r="A6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7" spans="1:26" ht="15.75" customHeight="1">
      <c r="A6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8" spans="1:26" ht="15.75" customHeight="1">
      <c r="A6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69" spans="1:26" ht="15.75" customHeight="1">
      <c r="A6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0" spans="1:26" ht="15.75" customHeight="1">
      <c r="A6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1" spans="1:26" ht="15.75" customHeight="1">
      <c r="A6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2" spans="1:26" ht="15.75" customHeight="1">
      <c r="A6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3" spans="1:26" ht="15.75" customHeight="1">
      <c r="A6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4" spans="1:26" ht="15.75" customHeight="1">
      <c r="A6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5" spans="1:26" ht="15.75" customHeight="1">
      <c r="A6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6" spans="1:26" ht="15.75" customHeight="1">
      <c r="A6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7" spans="1:26" ht="15.75" customHeight="1">
      <c r="A6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8" spans="1:26" ht="15.75" customHeight="1">
      <c r="A6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79" spans="1:26" ht="15.75" customHeight="1">
      <c r="A6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0" spans="1:26" ht="15.75" customHeight="1">
      <c r="A6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1" spans="1:26" ht="15.75" customHeight="1">
      <c r="A6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2" spans="1:26" ht="15.75" customHeight="1">
      <c r="A6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3" spans="1:26" ht="15.75" customHeight="1">
      <c r="A6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4" spans="1:26" ht="15.75" customHeight="1">
      <c r="A6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5" spans="1:26" ht="15.75" customHeight="1">
      <c r="A6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6" spans="1:26" ht="15.75" customHeight="1">
      <c r="A6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7" spans="1:26" ht="15.75" customHeight="1">
      <c r="A6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8" spans="1:26" ht="15.75" customHeight="1">
      <c r="A6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89" spans="1:26" ht="15.75" customHeight="1">
      <c r="A6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0" spans="1:26" ht="15.75" customHeight="1">
      <c r="A6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1" spans="1:26" ht="15.75" customHeight="1">
      <c r="A6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2" spans="1:26" ht="15.75" customHeight="1">
      <c r="A6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3" spans="1:26" ht="15.75" customHeight="1">
      <c r="A6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4" spans="1:26" ht="15.75" customHeight="1">
      <c r="A6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5" spans="1:26" ht="15.75" customHeight="1">
      <c r="A6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6" spans="1:26" ht="15.75" customHeight="1">
      <c r="A6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7" spans="1:26" ht="15.75" customHeight="1">
      <c r="A6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8" spans="1:26" ht="15.75" customHeight="1">
      <c r="A6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699" spans="1:26" ht="15.75" customHeight="1">
      <c r="A6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0" spans="1:26" ht="15.75" customHeight="1">
      <c r="A7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1" spans="1:26" ht="15.75" customHeight="1">
      <c r="A7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2" spans="1:26" ht="15.75" customHeight="1">
      <c r="A7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3" spans="1:26" ht="15.75" customHeight="1">
      <c r="A7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4" spans="1:26" ht="15.75" customHeight="1">
      <c r="A7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5" spans="1:26" ht="15.75" customHeight="1">
      <c r="A7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6" spans="1:26" ht="15.75" customHeight="1">
      <c r="A7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7" spans="1:26" ht="15.75" customHeight="1">
      <c r="A7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8" spans="1:26" ht="15.75" customHeight="1">
      <c r="A7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09" spans="1:26" ht="15.75" customHeight="1">
      <c r="A7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0" spans="1:26" ht="15.75" customHeight="1">
      <c r="A7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1" spans="1:26" ht="15.75" customHeight="1">
      <c r="A7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2" spans="1:26" ht="15.75" customHeight="1">
      <c r="A7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3" spans="1:26" ht="15.75" customHeight="1">
      <c r="A7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4" spans="1:26" ht="15.75" customHeight="1">
      <c r="A7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5" spans="1:26" ht="15.75" customHeight="1">
      <c r="A7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6" spans="1:26" ht="15.75" customHeight="1">
      <c r="A7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7" spans="1:26" ht="15.75" customHeight="1">
      <c r="A7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8" spans="1:26" ht="15.75" customHeight="1">
      <c r="A7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19" spans="1:26" ht="15.75" customHeight="1">
      <c r="A7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0" spans="1:26" ht="15.75" customHeight="1">
      <c r="A7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1" spans="1:26" ht="15.75" customHeight="1">
      <c r="A7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2" spans="1:26" ht="15.75" customHeight="1">
      <c r="A7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3" spans="1:26" ht="15.75" customHeight="1">
      <c r="A7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4" spans="1:26" ht="15.75" customHeight="1">
      <c r="A7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5" spans="1:26" ht="15.75" customHeight="1">
      <c r="A7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6" spans="1:26" ht="15.75" customHeight="1">
      <c r="A7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7" spans="1:26" ht="15.75" customHeight="1">
      <c r="A7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8" spans="1:26" ht="15.75" customHeight="1">
      <c r="A7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29" spans="1:26" ht="15.75" customHeight="1">
      <c r="A7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0" spans="1:26" ht="15.75" customHeight="1">
      <c r="A7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1" spans="1:26" ht="15.75" customHeight="1">
      <c r="A7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2" spans="1:26" ht="15.75" customHeight="1">
      <c r="A7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3" spans="1:26" ht="15.75" customHeight="1">
      <c r="A7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4" spans="1:26" ht="15.75" customHeight="1">
      <c r="A7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5" spans="1:26" ht="15.75" customHeight="1">
      <c r="A7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6" spans="1:26" ht="15.75" customHeight="1">
      <c r="A7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7" spans="1:26" ht="15.75" customHeight="1">
      <c r="A7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8" spans="1:26" ht="15.75" customHeight="1">
      <c r="A7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39" spans="1:26" ht="15.75" customHeight="1">
      <c r="A7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0" spans="1:26" ht="15.75" customHeight="1">
      <c r="A7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1" spans="1:26" ht="15.75" customHeight="1">
      <c r="A7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2" spans="1:26" ht="15.75" customHeight="1">
      <c r="A7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3" spans="1:26" ht="15.75" customHeight="1">
      <c r="A7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4" spans="1:26" ht="15.75" customHeight="1">
      <c r="A7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5" spans="1:26" ht="15.75" customHeight="1">
      <c r="A7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6" spans="1:26" ht="15.75" customHeight="1">
      <c r="A7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7" spans="1:26" ht="15.75" customHeight="1">
      <c r="A7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8" spans="1:26" ht="15.75" customHeight="1">
      <c r="A7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49" spans="1:26" ht="15.75" customHeight="1">
      <c r="A7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0" spans="1:26" ht="15.75" customHeight="1">
      <c r="A7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1" spans="1:26" ht="15.75" customHeight="1">
      <c r="A7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2" spans="1:26" ht="15.75" customHeight="1">
      <c r="A7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3" spans="1:26" ht="15.75" customHeight="1">
      <c r="A7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4" spans="1:26" ht="15.75" customHeight="1">
      <c r="A7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5" spans="1:26" ht="15.75" customHeight="1">
      <c r="A7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6" spans="1:26" ht="15.75" customHeight="1">
      <c r="A7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7" spans="1:26" ht="15.75" customHeight="1">
      <c r="A7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8" spans="1:26" ht="15.75" customHeight="1">
      <c r="A7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59" spans="1:26" ht="15.75" customHeight="1">
      <c r="A7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0" spans="1:26" ht="15.75" customHeight="1">
      <c r="A7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1" spans="1:26" ht="15.75" customHeight="1">
      <c r="A7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2" spans="1:26" ht="15.75" customHeight="1">
      <c r="A7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3" spans="1:26" ht="15.75" customHeight="1">
      <c r="A7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4" spans="1:26" ht="15.75" customHeight="1">
      <c r="A7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5" spans="1:26" ht="15.75" customHeight="1">
      <c r="A7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6" spans="1:26" ht="15.75" customHeight="1">
      <c r="A7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7" spans="1:26" ht="15.75" customHeight="1">
      <c r="A7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8" spans="1:26" ht="15.75" customHeight="1">
      <c r="A7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69" spans="1:26" ht="15.75" customHeight="1">
      <c r="A7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0" spans="1:26" ht="15.75" customHeight="1">
      <c r="A7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1" spans="1:26" ht="15.75" customHeight="1">
      <c r="A7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2" spans="1:26" ht="15.75" customHeight="1">
      <c r="A7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3" spans="1:26" ht="15.75" customHeight="1">
      <c r="A7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4" spans="1:26" ht="15.75" customHeight="1">
      <c r="A7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5" spans="1:26" ht="15.75" customHeight="1">
      <c r="A7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6" spans="1:26" ht="15.75" customHeight="1">
      <c r="A7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7" spans="1:26" ht="15.75" customHeight="1">
      <c r="A7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8" spans="1:26" ht="15.75" customHeight="1">
      <c r="A7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79" spans="1:26" ht="15.75" customHeight="1">
      <c r="A7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0" spans="1:26" ht="15.75" customHeight="1">
      <c r="A7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1" spans="1:26" ht="15.75" customHeight="1">
      <c r="A7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2" spans="1:26" ht="15.75" customHeight="1">
      <c r="A7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3" spans="1:26" ht="15.75" customHeight="1">
      <c r="A7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4" spans="1:26" ht="15.75" customHeight="1">
      <c r="A7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5" spans="1:26" ht="15.75" customHeight="1">
      <c r="A7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6" spans="1:26" ht="15.75" customHeight="1">
      <c r="A7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7" spans="1:26" ht="15.75" customHeight="1">
      <c r="A7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8" spans="1:26" ht="15.75" customHeight="1">
      <c r="A7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89" spans="1:26" ht="15.75" customHeight="1">
      <c r="A7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0" spans="1:26" ht="15.75" customHeight="1">
      <c r="A7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1" spans="1:26" ht="15.75" customHeight="1">
      <c r="A7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2" spans="1:26" ht="15.75" customHeight="1">
      <c r="A7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3" spans="1:26" ht="15.75" customHeight="1">
      <c r="A7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4" spans="1:26" ht="15.75" customHeight="1">
      <c r="A7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5" spans="1:26" ht="15.75" customHeight="1">
      <c r="A7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6" spans="1:26" ht="15.75" customHeight="1">
      <c r="A7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7" spans="1:26" ht="15.75" customHeight="1">
      <c r="A7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8" spans="1:26" ht="15.75" customHeight="1">
      <c r="A7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799" spans="1:26" ht="15.75" customHeight="1">
      <c r="A7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0" spans="1:26" ht="15.75" customHeight="1">
      <c r="A8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1" spans="1:26" ht="15.75" customHeight="1">
      <c r="A8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2" spans="1:26" ht="15.75" customHeight="1">
      <c r="A8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3" spans="1:26" ht="15.75" customHeight="1">
      <c r="A8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4" spans="1:26" ht="15.75" customHeight="1">
      <c r="A8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5" spans="1:26" ht="15.75" customHeight="1">
      <c r="A8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6" spans="1:26" ht="15.75" customHeight="1">
      <c r="A8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7" spans="1:26" ht="15.75" customHeight="1">
      <c r="A8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8" spans="1:26" ht="15.75" customHeight="1">
      <c r="A8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09" spans="1:26" ht="15.75" customHeight="1">
      <c r="A8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0" spans="1:26" ht="15.75" customHeight="1">
      <c r="A8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1" spans="1:26" ht="15.75" customHeight="1">
      <c r="A8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2" spans="1:26" ht="15.75" customHeight="1">
      <c r="A8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3" spans="1:26" ht="15.75" customHeight="1">
      <c r="A8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4" spans="1:26" ht="15.75" customHeight="1">
      <c r="A8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5" spans="1:26" ht="15.75" customHeight="1">
      <c r="A8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6" spans="1:26" ht="15.75" customHeight="1">
      <c r="A8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7" spans="1:26" ht="15.75" customHeight="1">
      <c r="A8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8" spans="1:26" ht="15.75" customHeight="1">
      <c r="A8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19" spans="1:26" ht="15.75" customHeight="1">
      <c r="A8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0" spans="1:26" ht="15.75" customHeight="1">
      <c r="A8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1" spans="1:26" ht="15.75" customHeight="1">
      <c r="A8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2" spans="1:26" ht="15.75" customHeight="1">
      <c r="A8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3" spans="1:26" ht="15.75" customHeight="1">
      <c r="A8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4" spans="1:26" ht="15.75" customHeight="1">
      <c r="A8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5" spans="1:26" ht="15.75" customHeight="1">
      <c r="A8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6" spans="1:26" ht="15.75" customHeight="1">
      <c r="A8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7" spans="1:26" ht="15.75" customHeight="1">
      <c r="A8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8" spans="1:26" ht="15.75" customHeight="1">
      <c r="A8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29" spans="1:26" ht="15.75" customHeight="1">
      <c r="A8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0" spans="1:26" ht="15.75" customHeight="1">
      <c r="A8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1" spans="1:26" ht="15.75" customHeight="1">
      <c r="A8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2" spans="1:26" ht="15.75" customHeight="1">
      <c r="A8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3" spans="1:26" ht="15.75" customHeight="1">
      <c r="A8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4" spans="1:26" ht="15.75" customHeight="1">
      <c r="A8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5" spans="1:26" ht="15.75" customHeight="1">
      <c r="A8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6" spans="1:26" ht="15.75" customHeight="1">
      <c r="A8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7" spans="1:26" ht="15.75" customHeight="1">
      <c r="A8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8" spans="1:26" ht="15.75" customHeight="1">
      <c r="A8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39" spans="1:26" ht="15.75" customHeight="1">
      <c r="A8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0" spans="1:26" ht="15.75" customHeight="1">
      <c r="A8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1" spans="1:26" ht="15.75" customHeight="1">
      <c r="A8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2" spans="1:26" ht="15.75" customHeight="1">
      <c r="A8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3" spans="1:26" ht="15.75" customHeight="1">
      <c r="A8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4" spans="1:26" ht="15.75" customHeight="1">
      <c r="A8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5" spans="1:26" ht="15.75" customHeight="1">
      <c r="A8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6" spans="1:26" ht="15.75" customHeight="1">
      <c r="A8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7" spans="1:26" ht="15.75" customHeight="1">
      <c r="A8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8" spans="1:26" ht="15.75" customHeight="1">
      <c r="A8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49" spans="1:26" ht="15.75" customHeight="1">
      <c r="A8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0" spans="1:26" ht="15.75" customHeight="1">
      <c r="A8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1" spans="1:26" ht="15.75" customHeight="1">
      <c r="A8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2" spans="1:26" ht="15.75" customHeight="1">
      <c r="A8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3" spans="1:26" ht="15.75" customHeight="1">
      <c r="A8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4" spans="1:26" ht="15.75" customHeight="1">
      <c r="A8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5" spans="1:26" ht="15.75" customHeight="1">
      <c r="A8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6" spans="1:26" ht="15.75" customHeight="1">
      <c r="A8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7" spans="1:26" ht="15.75" customHeight="1">
      <c r="A8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8" spans="1:26" ht="15.75" customHeight="1">
      <c r="A8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59" spans="1:26" ht="15.75" customHeight="1">
      <c r="A8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0" spans="1:26" ht="15.75" customHeight="1">
      <c r="A8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1" spans="1:26" ht="15.75" customHeight="1">
      <c r="A8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2" spans="1:26" ht="15.75" customHeight="1">
      <c r="A8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3" spans="1:26" ht="15.75" customHeight="1">
      <c r="A8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4" spans="1:26" ht="15.75" customHeight="1">
      <c r="A8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5" spans="1:26" ht="15.75" customHeight="1">
      <c r="A8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6" spans="1:26" ht="15.75" customHeight="1">
      <c r="A8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7" spans="1:26" ht="15.75" customHeight="1">
      <c r="A8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8" spans="1:26" ht="15.75" customHeight="1">
      <c r="A8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69" spans="1:26" ht="15.75" customHeight="1">
      <c r="A8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0" spans="1:26" ht="15.75" customHeight="1">
      <c r="A8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1" spans="1:26" ht="15.75" customHeight="1">
      <c r="A8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2" spans="1:26" ht="15.75" customHeight="1">
      <c r="A8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3" spans="1:26" ht="15.75" customHeight="1">
      <c r="A8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4" spans="1:26" ht="15.75" customHeight="1">
      <c r="A8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5" spans="1:26" ht="15.75" customHeight="1">
      <c r="A8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6" spans="1:26" ht="15.75" customHeight="1">
      <c r="A8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7" spans="1:26" ht="15.75" customHeight="1">
      <c r="A8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8" spans="1:26" ht="15.75" customHeight="1">
      <c r="A8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79" spans="1:26" ht="15.75" customHeight="1">
      <c r="A8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0" spans="1:26" ht="15.75" customHeight="1">
      <c r="A8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1" spans="1:26" ht="15.75" customHeight="1">
      <c r="A8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2" spans="1:26" ht="15.75" customHeight="1">
      <c r="A8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3" spans="1:26" ht="15.75" customHeight="1">
      <c r="A8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4" spans="1:26" ht="15.75" customHeight="1">
      <c r="A8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5" spans="1:26" ht="15.75" customHeight="1">
      <c r="A8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6" spans="1:26" ht="15.75" customHeight="1">
      <c r="A8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7" spans="1:26" ht="15.75" customHeight="1">
      <c r="A8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8" spans="1:26" ht="15.75" customHeight="1">
      <c r="A8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89" spans="1:26" ht="15.75" customHeight="1">
      <c r="A8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0" spans="1:26" ht="15.75" customHeight="1">
      <c r="A8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1" spans="1:26" ht="15.75" customHeight="1">
      <c r="A8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2" spans="1:26" ht="15.75" customHeight="1">
      <c r="A8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3" spans="1:26" ht="15.75" customHeight="1">
      <c r="A8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4" spans="1:26" ht="15.75" customHeight="1">
      <c r="A8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5" spans="1:26" ht="15.75" customHeight="1">
      <c r="A8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6" spans="1:26" ht="15.75" customHeight="1">
      <c r="A8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7" spans="1:26" ht="15.75" customHeight="1">
      <c r="A8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8" spans="1:26" ht="15.75" customHeight="1">
      <c r="A8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899" spans="1:26" ht="15.75" customHeight="1">
      <c r="A8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0" spans="1:26" ht="15.75" customHeight="1">
      <c r="A9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1" spans="1:26" ht="15.75" customHeight="1">
      <c r="A9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2" spans="1:26" ht="15.75" customHeight="1">
      <c r="A90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3" spans="1:26" ht="15.75" customHeight="1">
      <c r="A90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4" spans="1:26" ht="15.75" customHeight="1">
      <c r="A90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5" spans="1:26" ht="15.75" customHeight="1">
      <c r="A90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6" spans="1:26" ht="15.75" customHeight="1">
      <c r="A90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7" spans="1:26" ht="15.75" customHeight="1">
      <c r="A90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8" spans="1:26" ht="15.75" customHeight="1">
      <c r="A90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09" spans="1:26" ht="15.75" customHeight="1">
      <c r="A90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0" spans="1:26" ht="15.75" customHeight="1">
      <c r="A91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1" spans="1:26" ht="15.75" customHeight="1">
      <c r="A91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2" spans="1:26" ht="15.75" customHeight="1">
      <c r="A91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3" spans="1:26" ht="15.75" customHeight="1">
      <c r="A91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4" spans="1:26" ht="15.75" customHeight="1">
      <c r="A91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5" spans="1:26" ht="15.75" customHeight="1">
      <c r="A91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6" spans="1:26" ht="15.75" customHeight="1">
      <c r="A91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7" spans="1:26" ht="15.75" customHeight="1">
      <c r="A91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8" spans="1:26" ht="15.75" customHeight="1">
      <c r="A91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19" spans="1:26" ht="15.75" customHeight="1">
      <c r="A91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0" spans="1:26" ht="15.75" customHeight="1">
      <c r="A92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1" spans="1:26" ht="15.75" customHeight="1">
      <c r="A92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2" spans="1:26" ht="15.75" customHeight="1">
      <c r="A92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3" spans="1:26" ht="15.75" customHeight="1">
      <c r="A92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4" spans="1:26" ht="15.75" customHeight="1">
      <c r="A92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5" spans="1:26" ht="15.75" customHeight="1">
      <c r="A92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6" spans="1:26" ht="15.75" customHeight="1">
      <c r="A92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7" spans="1:26" ht="15.75" customHeight="1">
      <c r="A92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8" spans="1:26" ht="15.75" customHeight="1">
      <c r="A92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29" spans="1:26" ht="15.75" customHeight="1">
      <c r="A92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0" spans="1:26" ht="15.75" customHeight="1">
      <c r="A93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1" spans="1:26" ht="15.75" customHeight="1">
      <c r="A93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2" spans="1:26" ht="15.75" customHeight="1">
      <c r="A93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3" spans="1:26" ht="15.75" customHeight="1">
      <c r="A93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4" spans="1:26" ht="15.75" customHeight="1">
      <c r="A93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5" spans="1:26" ht="15.75" customHeight="1">
      <c r="A93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6" spans="1:26" ht="15.75" customHeight="1">
      <c r="A93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7" spans="1:26" ht="15.75" customHeight="1">
      <c r="A93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8" spans="1:26" ht="15.75" customHeight="1">
      <c r="A93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39" spans="1:26" ht="15.75" customHeight="1">
      <c r="A93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0" spans="1:26" ht="15.75" customHeight="1">
      <c r="A94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1" spans="1:26" ht="15.75" customHeight="1">
      <c r="A94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2" spans="1:26" ht="15.75" customHeight="1">
      <c r="A94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3" spans="1:26" ht="15.75" customHeight="1">
      <c r="A94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4" spans="1:26" ht="15.75" customHeight="1">
      <c r="A94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5" spans="1:26" ht="15.75" customHeight="1">
      <c r="A94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6" spans="1:26" ht="15.75" customHeight="1">
      <c r="A94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7" spans="1:26" ht="15.75" customHeight="1">
      <c r="A94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8" spans="1:26" ht="15.75" customHeight="1">
      <c r="A94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49" spans="1:26" ht="15.75" customHeight="1">
      <c r="A94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0" spans="1:26" ht="15.75" customHeight="1">
      <c r="A95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1" spans="1:26" ht="15.75" customHeight="1">
      <c r="A95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2" spans="1:26" ht="15.75" customHeight="1">
      <c r="A95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3" spans="1:26" ht="15.75" customHeight="1">
      <c r="A95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4" spans="1:26" ht="15.75" customHeight="1">
      <c r="A95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5" spans="1:26" ht="15.75" customHeight="1">
      <c r="A95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6" spans="1:26" ht="15.75" customHeight="1">
      <c r="A95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7" spans="1:26" ht="15.75" customHeight="1">
      <c r="A95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8" spans="1:26" ht="15.75" customHeight="1">
      <c r="A95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59" spans="1:26" ht="15.75" customHeight="1">
      <c r="A95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0" spans="1:26" ht="15.75" customHeight="1">
      <c r="A96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1" spans="1:26" ht="15.75" customHeight="1">
      <c r="A96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2" spans="1:26" ht="15.75" customHeight="1">
      <c r="A96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3" spans="1:26" ht="15.75" customHeight="1">
      <c r="A96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4" spans="1:26" ht="15.75" customHeight="1">
      <c r="A96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5" spans="1:26" ht="15.75" customHeight="1">
      <c r="A96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6" spans="1:26" ht="15.75" customHeight="1">
      <c r="A96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7" spans="1:26" ht="15.75" customHeight="1">
      <c r="A96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8" spans="1:26" ht="15.75" customHeight="1">
      <c r="A96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69" spans="1:26" ht="15.75" customHeight="1">
      <c r="A96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0" spans="1:26" ht="15.75" customHeight="1">
      <c r="A97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1" spans="1:26" ht="15.75" customHeight="1">
      <c r="A97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2" spans="1:26" ht="15.75" customHeight="1">
      <c r="A97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3" spans="1:26" ht="15.75" customHeight="1">
      <c r="A97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4" spans="1:26" ht="15.75" customHeight="1">
      <c r="A97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5" spans="1:26" ht="15.75" customHeight="1">
      <c r="A97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6" spans="1:26" ht="15.75" customHeight="1">
      <c r="A97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7" spans="1:26" ht="15.75" customHeight="1">
      <c r="A97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8" spans="1:26" ht="15.75" customHeight="1">
      <c r="A97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79" spans="1:26" ht="15.75" customHeight="1">
      <c r="A97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0" spans="1:26" ht="15.75" customHeight="1">
      <c r="A98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1" spans="1:26" ht="15.75" customHeight="1">
      <c r="A98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2" spans="1:26" ht="15.75" customHeight="1">
      <c r="A98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3" spans="1:26" ht="15.75" customHeight="1">
      <c r="A98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4" spans="1:26" ht="15.75" customHeight="1">
      <c r="A98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5" spans="1:26" ht="15.75" customHeight="1">
      <c r="A98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6" spans="1:26" ht="15.75" customHeight="1">
      <c r="A98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7" spans="1:26" ht="15.75" customHeight="1">
      <c r="A98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8" spans="1:26" ht="15.75" customHeight="1">
      <c r="A98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89" spans="1:26" ht="15.75" customHeight="1">
      <c r="A98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0" spans="1:26" ht="15.75" customHeight="1">
      <c r="A99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1" spans="1:26" ht="15.75" customHeight="1">
      <c r="A99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2" spans="1:26" ht="15.75" customHeight="1">
      <c r="A992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3" spans="1:26" ht="15.75" customHeight="1">
      <c r="A993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4" spans="1:26" ht="15.75" customHeight="1">
      <c r="A994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5" spans="1:26" ht="15.75" customHeight="1">
      <c r="A995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6" spans="1:26" ht="15.75" customHeight="1">
      <c r="A996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7" spans="1:26" ht="15.75" customHeight="1">
      <c r="A997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8" spans="1:26" ht="15.75" customHeight="1">
      <c r="A998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999" spans="1:26" ht="15.75" customHeight="1">
      <c r="A999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1000" spans="1:26" ht="15.75" customHeight="1">
      <c r="A1000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r="1001" spans="1:26" ht="15.75" customHeight="1">
      <c r="A1001"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ageMargins left="0.236220472440945" right="0.15748031496063" top="0.52" bottom="0.43" header="0" footer="0"/>
  <pageSetup orientation="landscape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J829"/>
  <sheetViews>
    <sheetView workbookViewId="0" topLeftCell="A1"/>
  </sheetViews>
  <sheetFormatPr defaultColWidth="14.4442857142857" defaultRowHeight="15" customHeight="1"/>
  <cols>
    <col min="1" max="1" width="3.71428571428571" customWidth="1"/>
    <col min="2" max="2" width="4.42857142857143" customWidth="1"/>
    <col min="3" max="3" width="3.85714285714286" customWidth="1"/>
    <col min="4" max="4" width="9.14285714285714" customWidth="1"/>
    <col min="5" max="5" width="12.1428571428571" customWidth="1"/>
    <col min="6" max="6" width="8.42857142857143" customWidth="1"/>
    <col min="7" max="8" width="9.85714285714286" customWidth="1"/>
    <col min="9" max="9" width="10" customWidth="1"/>
    <col min="10" max="10" width="4.71428571428571" customWidth="1"/>
    <col min="11" max="11" width="5.14285714285714" customWidth="1"/>
    <col min="12" max="12" width="3.57142857142857" customWidth="1"/>
    <col min="13" max="13" width="2.42857142857143" customWidth="1"/>
    <col min="14" max="14" width="6.71428571428571" hidden="1" customWidth="1"/>
    <col min="15" max="15" width="3.57142857142857" hidden="1" customWidth="1"/>
    <col min="16" max="16" width="4.71428571428571" customWidth="1"/>
    <col min="17" max="17" width="15.7142857142857" customWidth="1"/>
    <col min="18" max="32" width="8" customWidth="1"/>
    <col min="33" max="36" width="12.5714285714286" customWidth="1"/>
  </cols>
  <sheetData>
    <row r="1" spans="1:32" ht="18" customHeight="1">
      <c r="A1" s="14" t="s">
        <v>0</v>
      </c>
      <c s="14"/>
      <c s="15"/>
      <c s="15"/>
      <c s="15"/>
      <c s="16"/>
      <c s="17"/>
      <c s="17"/>
      <c s="17"/>
      <c s="18"/>
      <c s="19"/>
      <c s="20"/>
      <c s="20"/>
      <c s="19"/>
      <c s="20"/>
      <c s="21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16"/>
      <c s="17"/>
      <c s="17"/>
      <c s="17"/>
      <c s="18"/>
      <c s="19"/>
      <c s="20"/>
      <c s="20"/>
      <c s="19"/>
      <c s="20"/>
      <c s="21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11</v>
      </c>
      <c s="1"/>
      <c s="24"/>
      <c s="25"/>
      <c s="25"/>
      <c s="25"/>
      <c s="26"/>
      <c s="19"/>
      <c s="20"/>
      <c s="20"/>
      <c s="19"/>
      <c s="20"/>
      <c s="31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">
        <v>1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6" ht="15.75" customHeight="1">
      <c r="A9" s="48">
        <f>IF(ISBLANK(K9),"",RANK(K9,K$9:K$13,1))</f>
        <v>1</v>
      </c>
      <c s="48">
        <v>4</v>
      </c>
      <c s="49">
        <v>267</v>
      </c>
      <c s="50" t="s">
        <v>30</v>
      </c>
      <c s="51" t="s">
        <v>31</v>
      </c>
      <c s="52" t="s">
        <v>32</v>
      </c>
      <c s="53" t="s">
        <v>33</v>
      </c>
      <c s="53"/>
      <c s="53"/>
      <c s="54">
        <f t="shared" si="0" ref="J9:J13">IF(ISBLANK(K9),"",TRUNC(17.22*(K9-15.4)^2))</f>
        <v>1044</v>
      </c>
      <c s="55">
        <v>7.6100000000000003</v>
      </c>
      <c s="56">
        <v>0.104</v>
      </c>
      <c s="57" t="s">
        <v>34</v>
      </c>
      <c s="55"/>
      <c s="56"/>
      <c s="58" t="str">
        <f t="shared" si="1" ref="P9:P13">IF(ISBLANK(K9),"",IF(K9&gt;9.04,"",IF(K9&lt;=7.25,"TSM",IF(K9&lt;=7.45,"SM",IF(K9&lt;=7.7,"KSM",IF(K9&lt;=8,"I A",IF(K9&lt;=8.44,"II A",IF(K9&lt;=9.04,"III A"))))))))</f>
        <v>KSM</v>
      </c>
      <c s="53" t="s">
        <v>35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0" spans="1:36" ht="15.75" customHeight="1">
      <c r="A10" s="48">
        <f>IF(ISBLANK(K10),"",RANK(K10,K$9:K$13,1))</f>
        <v>2</v>
      </c>
      <c s="48">
        <v>3</v>
      </c>
      <c s="49">
        <v>2</v>
      </c>
      <c s="50" t="s">
        <v>36</v>
      </c>
      <c s="51" t="s">
        <v>37</v>
      </c>
      <c s="52" t="s">
        <v>38</v>
      </c>
      <c s="53" t="s">
        <v>39</v>
      </c>
      <c s="53"/>
      <c s="53"/>
      <c s="54">
        <f t="shared" si="0"/>
        <v>999</v>
      </c>
      <c s="55">
        <v>7.7800000000000002</v>
      </c>
      <c s="56">
        <v>0.192</v>
      </c>
      <c s="57" t="s">
        <v>40</v>
      </c>
      <c s="55"/>
      <c s="56"/>
      <c s="58" t="str">
        <f t="shared" si="1"/>
        <v>I A</v>
      </c>
      <c s="53" t="s">
        <v>41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1" spans="1:36" ht="15.75" customHeight="1">
      <c r="A11" s="48">
        <f>IF(ISBLANK(K11),"",RANK(K11,K$9:K$13,1))</f>
        <v>3</v>
      </c>
      <c s="48">
        <v>5</v>
      </c>
      <c s="49">
        <v>126</v>
      </c>
      <c s="50" t="s">
        <v>42</v>
      </c>
      <c s="51" t="s">
        <v>43</v>
      </c>
      <c s="52" t="s">
        <v>44</v>
      </c>
      <c s="53" t="s">
        <v>45</v>
      </c>
      <c s="53" t="s">
        <v>46</v>
      </c>
      <c s="53" t="s">
        <v>47</v>
      </c>
      <c s="54">
        <f t="shared" si="0"/>
        <v>907</v>
      </c>
      <c s="55">
        <v>8.1400000000000006</v>
      </c>
      <c s="56">
        <v>0.17299999999999999</v>
      </c>
      <c s="57"/>
      <c s="55"/>
      <c s="56"/>
      <c s="58" t="str">
        <f t="shared" si="1"/>
        <v>II A</v>
      </c>
      <c s="53" t="s">
        <v>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2" spans="1:36" ht="15.75" customHeight="1">
      <c r="A12" s="48">
        <f>IF(ISBLANK(K12),"",RANK(K12,K$9:K$13,1))</f>
        <v>4</v>
      </c>
      <c s="48">
        <v>2</v>
      </c>
      <c s="49">
        <v>122</v>
      </c>
      <c s="50" t="s">
        <v>49</v>
      </c>
      <c s="51" t="s">
        <v>50</v>
      </c>
      <c s="52" t="s">
        <v>51</v>
      </c>
      <c s="53" t="s">
        <v>52</v>
      </c>
      <c s="53" t="s">
        <v>53</v>
      </c>
      <c s="53" t="s">
        <v>54</v>
      </c>
      <c s="54">
        <f t="shared" si="0"/>
        <v>897</v>
      </c>
      <c s="55">
        <v>8.1799999999999997</v>
      </c>
      <c s="56">
        <v>0.16300000000000001</v>
      </c>
      <c s="57"/>
      <c s="55"/>
      <c s="56"/>
      <c s="58" t="str">
        <f t="shared" si="1"/>
        <v>II A</v>
      </c>
      <c s="53" t="s">
        <v>55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3" spans="1:36" ht="15.75" customHeight="1">
      <c r="A13" s="48">
        <f>IF(ISBLANK(K13),"",RANK(K13,K$9:K$13,1))</f>
        <v>5</v>
      </c>
      <c s="48">
        <v>6</v>
      </c>
      <c s="49">
        <v>18</v>
      </c>
      <c s="50" t="s">
        <v>56</v>
      </c>
      <c s="51" t="s">
        <v>57</v>
      </c>
      <c s="52" t="s">
        <v>58</v>
      </c>
      <c s="53" t="s">
        <v>59</v>
      </c>
      <c s="53" t="s">
        <v>60</v>
      </c>
      <c s="53"/>
      <c s="54">
        <f t="shared" si="0"/>
        <v>754</v>
      </c>
      <c s="55">
        <v>8.7799999999999994</v>
      </c>
      <c s="56">
        <v>0.218</v>
      </c>
      <c s="57"/>
      <c s="55"/>
      <c s="56"/>
      <c s="58" t="str">
        <f t="shared" si="1"/>
        <v>III A</v>
      </c>
      <c s="53" t="s">
        <v>61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4" spans="1:32" ht="4.5" customHeight="1">
      <c r="A14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12.75" customHeight="1">
      <c r="A15" s="1"/>
      <c s="1"/>
      <c s="1"/>
      <c s="1">
        <v>2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6" customHeight="1">
      <c r="A16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24" customHeight="1">
      <c r="A17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15.75" customHeight="1">
      <c r="A18" s="48">
        <f t="shared" si="2" ref="A18:A23">IF(ISBLANK(K18),"",RANK(K18,K$18:K$23,1))</f>
        <v>1</v>
      </c>
      <c s="48">
        <v>4</v>
      </c>
      <c s="49">
        <v>251</v>
      </c>
      <c s="50" t="s">
        <v>62</v>
      </c>
      <c s="51" t="s">
        <v>63</v>
      </c>
      <c s="52" t="s">
        <v>64</v>
      </c>
      <c s="53" t="s">
        <v>65</v>
      </c>
      <c s="53" t="s">
        <v>66</v>
      </c>
      <c s="53" t="s">
        <v>67</v>
      </c>
      <c s="54">
        <f t="shared" si="3" ref="J18:J23">IF(ISBLANK(K18),"",TRUNC(17.22*(K18-15.4)^2))</f>
        <v>1093</v>
      </c>
      <c s="55">
        <v>7.4299999999999997</v>
      </c>
      <c s="56">
        <v>0.13900000000000001</v>
      </c>
      <c s="57" t="s">
        <v>34</v>
      </c>
      <c s="55"/>
      <c s="56"/>
      <c s="58" t="str">
        <f t="shared" si="4" ref="P18:P23">IF(ISBLANK(K18),"",IF(K18&gt;9.04,"",IF(K18&lt;=7.25,"TSM",IF(K18&lt;=7.45,"SM",IF(K18&lt;=7.7,"KSM",IF(K18&lt;=8,"I A",IF(K18&lt;=8.44,"II A",IF(K18&lt;=9.04,"III A"))))))))</f>
        <v>SM</v>
      </c>
      <c s="53" t="s">
        <v>68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32" ht="15.75" customHeight="1">
      <c r="A19" s="48">
        <f t="shared" si="2"/>
        <v>2</v>
      </c>
      <c s="48">
        <v>3</v>
      </c>
      <c s="49">
        <v>85</v>
      </c>
      <c s="50" t="s">
        <v>69</v>
      </c>
      <c s="51" t="s">
        <v>70</v>
      </c>
      <c s="52" t="s">
        <v>71</v>
      </c>
      <c s="53" t="s">
        <v>10</v>
      </c>
      <c s="53" t="s">
        <v>72</v>
      </c>
      <c s="53"/>
      <c s="54">
        <f t="shared" si="3"/>
        <v>994</v>
      </c>
      <c s="55">
        <v>7.7999999999999998</v>
      </c>
      <c s="56">
        <v>0.21099999999999999</v>
      </c>
      <c s="57" t="s">
        <v>40</v>
      </c>
      <c s="55"/>
      <c s="56"/>
      <c s="58" t="str">
        <f t="shared" si="4"/>
        <v>I A</v>
      </c>
      <c s="53" t="s">
        <v>73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2" ht="15.75" customHeight="1">
      <c r="A20" s="48">
        <f t="shared" si="2"/>
        <v>3</v>
      </c>
      <c s="48">
        <v>2</v>
      </c>
      <c s="49">
        <v>27</v>
      </c>
      <c s="50" t="s">
        <v>74</v>
      </c>
      <c s="51" t="s">
        <v>75</v>
      </c>
      <c s="52" t="s">
        <v>76</v>
      </c>
      <c s="53" t="s">
        <v>59</v>
      </c>
      <c s="53" t="s">
        <v>77</v>
      </c>
      <c s="53"/>
      <c s="54">
        <f t="shared" si="3"/>
        <v>973</v>
      </c>
      <c s="55">
        <v>7.8799999999999999</v>
      </c>
      <c s="56">
        <v>0.224</v>
      </c>
      <c s="57" t="s">
        <v>40</v>
      </c>
      <c s="55"/>
      <c s="56"/>
      <c s="58" t="str">
        <f t="shared" si="4"/>
        <v>I A</v>
      </c>
      <c s="53" t="s">
        <v>78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2" ht="15.75" customHeight="1">
      <c r="A21" s="48">
        <f t="shared" si="2"/>
        <v>4</v>
      </c>
      <c s="48">
        <v>5</v>
      </c>
      <c s="49">
        <v>148</v>
      </c>
      <c s="50" t="s">
        <v>79</v>
      </c>
      <c s="51" t="s">
        <v>80</v>
      </c>
      <c s="52" t="s">
        <v>81</v>
      </c>
      <c s="53" t="s">
        <v>82</v>
      </c>
      <c s="53" t="s">
        <v>83</v>
      </c>
      <c s="53" t="s">
        <v>84</v>
      </c>
      <c s="54">
        <f t="shared" si="3"/>
        <v>935</v>
      </c>
      <c s="55">
        <v>8.0299999999999994</v>
      </c>
      <c s="56">
        <v>0.24199999999999999</v>
      </c>
      <c s="57"/>
      <c s="55"/>
      <c s="56"/>
      <c s="58" t="str">
        <f t="shared" si="4"/>
        <v>II A</v>
      </c>
      <c s="53" t="s">
        <v>85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2" ht="15.75" customHeight="1">
      <c r="A22" s="48">
        <f t="shared" si="2"/>
        <v>5</v>
      </c>
      <c s="48">
        <v>1</v>
      </c>
      <c s="49">
        <v>80</v>
      </c>
      <c s="50" t="s">
        <v>86</v>
      </c>
      <c s="51" t="s">
        <v>87</v>
      </c>
      <c s="52" t="s">
        <v>88</v>
      </c>
      <c s="53" t="s">
        <v>10</v>
      </c>
      <c s="53" t="s">
        <v>72</v>
      </c>
      <c s="53"/>
      <c s="54">
        <f t="shared" si="3"/>
        <v>895</v>
      </c>
      <c s="55">
        <v>8.1899999999999995</v>
      </c>
      <c s="56">
        <v>0.255</v>
      </c>
      <c s="57"/>
      <c s="55"/>
      <c s="56"/>
      <c s="58" t="str">
        <f t="shared" si="4"/>
        <v>II A</v>
      </c>
      <c s="53" t="s">
        <v>89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3" spans="1:32" ht="15.75" customHeight="1">
      <c r="A23" s="48">
        <f t="shared" si="2"/>
        <v>6</v>
      </c>
      <c s="48">
        <v>6</v>
      </c>
      <c s="49">
        <v>17</v>
      </c>
      <c s="50" t="s">
        <v>90</v>
      </c>
      <c s="51" t="s">
        <v>91</v>
      </c>
      <c s="52" t="s">
        <v>92</v>
      </c>
      <c s="53" t="s">
        <v>59</v>
      </c>
      <c s="53" t="s">
        <v>60</v>
      </c>
      <c s="53"/>
      <c s="54">
        <f t="shared" si="3"/>
        <v>882</v>
      </c>
      <c s="55">
        <v>8.2400000000000002</v>
      </c>
      <c s="56">
        <v>0.38100000000000001</v>
      </c>
      <c s="57"/>
      <c s="55"/>
      <c s="56"/>
      <c s="58" t="str">
        <f t="shared" si="4"/>
        <v>II A</v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4" spans="1:32" ht="4.5" customHeight="1">
      <c r="A24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2.75" customHeight="1">
      <c r="A25" s="1"/>
      <c s="1"/>
      <c s="1"/>
      <c s="1">
        <v>3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6" customHeight="1">
      <c r="A26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24" customHeight="1">
      <c r="A27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6" ht="15.75" customHeight="1">
      <c r="A28" s="48">
        <f>IF(ISBLANK(K28),"",RANK(K28,K$28:K$32,1))</f>
        <v>1</v>
      </c>
      <c s="48">
        <v>4</v>
      </c>
      <c s="49">
        <v>248</v>
      </c>
      <c s="50" t="s">
        <v>94</v>
      </c>
      <c s="51" t="s">
        <v>95</v>
      </c>
      <c s="52" t="s">
        <v>96</v>
      </c>
      <c s="53" t="s">
        <v>10</v>
      </c>
      <c s="53" t="s">
        <v>97</v>
      </c>
      <c s="53" t="s">
        <v>67</v>
      </c>
      <c s="54">
        <f t="shared" si="5" ref="J28:J32">IF(ISBLANK(K28),"",TRUNC(17.22*(K28-15.4)^2))</f>
        <v>1093</v>
      </c>
      <c s="55">
        <v>7.4299999999999997</v>
      </c>
      <c s="56">
        <v>0.17100000000000001</v>
      </c>
      <c s="57" t="s">
        <v>34</v>
      </c>
      <c s="55"/>
      <c s="56"/>
      <c s="58" t="str">
        <f t="shared" si="6" ref="P28:P32">IF(ISBLANK(K28),"",IF(K28&gt;9.04,"",IF(K28&lt;=7.25,"TSM",IF(K28&lt;=7.45,"SM",IF(K28&lt;=7.7,"KSM",IF(K28&lt;=8,"I A",IF(K28&lt;=8.44,"II A",IF(K28&lt;=9.04,"III A"))))))))</f>
        <v>SM</v>
      </c>
      <c s="53" t="s">
        <v>98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29" spans="1:36" ht="15.75" customHeight="1">
      <c r="A29" s="48">
        <f>IF(ISBLANK(K29),"",RANK(K29,K$28:K$32,1))</f>
        <v>2</v>
      </c>
      <c s="48">
        <v>5</v>
      </c>
      <c s="49">
        <v>137</v>
      </c>
      <c s="50" t="s">
        <v>100</v>
      </c>
      <c s="51" t="s">
        <v>101</v>
      </c>
      <c s="52" t="s">
        <v>102</v>
      </c>
      <c s="53" t="s">
        <v>103</v>
      </c>
      <c s="53" t="s">
        <v>66</v>
      </c>
      <c s="53" t="s">
        <v>104</v>
      </c>
      <c s="54">
        <f t="shared" si="5"/>
        <v>948</v>
      </c>
      <c s="55">
        <v>7.9800000000000004</v>
      </c>
      <c s="56">
        <v>0.19700000000000001</v>
      </c>
      <c s="57"/>
      <c s="55"/>
      <c s="56"/>
      <c s="58" t="str">
        <f t="shared" si="6"/>
        <v>I A</v>
      </c>
      <c s="53" t="s">
        <v>105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0" spans="1:36" ht="15.75" customHeight="1">
      <c r="A30" s="48">
        <f>IF(ISBLANK(K30),"",RANK(K30,K$28:K$32,1))</f>
        <v>3</v>
      </c>
      <c s="48">
        <v>3</v>
      </c>
      <c s="49">
        <v>16</v>
      </c>
      <c s="50" t="s">
        <v>106</v>
      </c>
      <c s="51" t="s">
        <v>107</v>
      </c>
      <c s="52" t="s">
        <v>108</v>
      </c>
      <c s="53" t="s">
        <v>59</v>
      </c>
      <c s="53" t="s">
        <v>60</v>
      </c>
      <c s="53"/>
      <c s="54">
        <f t="shared" si="5"/>
        <v>925</v>
      </c>
      <c s="55">
        <v>8.0700000000000003</v>
      </c>
      <c s="56">
        <v>0.187</v>
      </c>
      <c s="57"/>
      <c s="55"/>
      <c s="56"/>
      <c s="58" t="str">
        <f t="shared" si="6"/>
        <v>II A</v>
      </c>
      <c s="53" t="s">
        <v>109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1" spans="1:36" ht="15.75" customHeight="1">
      <c r="A31" s="48">
        <f>IF(ISBLANK(K31),"",RANK(K31,K$28:K$32,1))</f>
        <v>4</v>
      </c>
      <c s="48">
        <v>2</v>
      </c>
      <c s="49">
        <v>102</v>
      </c>
      <c s="50" t="s">
        <v>110</v>
      </c>
      <c s="51" t="s">
        <v>111</v>
      </c>
      <c s="52" t="s">
        <v>112</v>
      </c>
      <c s="53" t="s">
        <v>113</v>
      </c>
      <c s="53" t="s">
        <v>114</v>
      </c>
      <c s="53" t="s">
        <v>115</v>
      </c>
      <c s="54">
        <f t="shared" si="5"/>
        <v>875</v>
      </c>
      <c s="55">
        <v>8.2699999999999996</v>
      </c>
      <c s="56">
        <v>0.14099999999999999</v>
      </c>
      <c s="57"/>
      <c s="55"/>
      <c s="56"/>
      <c s="58" t="str">
        <f t="shared" si="6"/>
        <v>II A</v>
      </c>
      <c s="53" t="s">
        <v>116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2" spans="1:36" ht="15.75" customHeight="1">
      <c r="A32" s="48">
        <f>IF(ISBLANK(K32),"",RANK(K32,K$28:K$32,1))</f>
        <v>5</v>
      </c>
      <c s="48">
        <v>6</v>
      </c>
      <c s="49">
        <v>218</v>
      </c>
      <c s="50" t="s">
        <v>117</v>
      </c>
      <c s="51" t="s">
        <v>118</v>
      </c>
      <c s="52" t="s">
        <v>119</v>
      </c>
      <c s="53" t="s">
        <v>120</v>
      </c>
      <c s="53" t="s">
        <v>66</v>
      </c>
      <c s="53" t="s">
        <v>121</v>
      </c>
      <c s="54">
        <f t="shared" si="5"/>
        <v>848</v>
      </c>
      <c s="55">
        <v>8.3800000000000008</v>
      </c>
      <c s="56">
        <v>0.13800000000000001</v>
      </c>
      <c s="57"/>
      <c s="55"/>
      <c s="56"/>
      <c s="58" t="str">
        <f t="shared" si="6"/>
        <v>II A</v>
      </c>
      <c s="53" t="s">
        <v>122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3" spans="1:36" ht="15.75" customHeight="1">
      <c r="A33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4" spans="1:36" ht="15.75" customHeight="1">
      <c r="A34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5" spans="1:36" ht="15.75" customHeight="1">
      <c r="A35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6" spans="1:36" ht="15.75" customHeight="1">
      <c r="A36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7" spans="1:36" ht="15.75" customHeight="1">
      <c r="A37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8" spans="1:36" ht="15.75" customHeight="1">
      <c r="A38" s="61"/>
      <c s="61"/>
      <c s="61"/>
      <c s="62"/>
      <c s="63"/>
      <c s="64"/>
      <c s="65"/>
      <c s="65"/>
      <c s="65"/>
      <c s="66"/>
      <c s="67"/>
      <c s="68"/>
      <c s="68"/>
      <c s="67"/>
      <c s="68"/>
      <c s="64"/>
      <c s="65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9"/>
      <c s="69"/>
      <c s="69"/>
      <c s="69"/>
    </row>
    <row r="39" spans="1:32" ht="4.5" customHeight="1">
      <c r="A39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>
        <v>4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6" customHeight="1">
      <c r="A41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7.25" customHeight="1">
      <c r="A42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6" ht="15.75" customHeight="1">
      <c r="A43" s="48">
        <f>IF(ISBLANK(K43),"",RANK(K43,K$43:K$48,1))</f>
        <v>1</v>
      </c>
      <c s="48">
        <v>3</v>
      </c>
      <c s="49">
        <v>161</v>
      </c>
      <c s="50" t="s">
        <v>123</v>
      </c>
      <c s="51" t="s">
        <v>124</v>
      </c>
      <c s="52" t="s">
        <v>125</v>
      </c>
      <c s="53" t="s">
        <v>126</v>
      </c>
      <c s="53" t="s">
        <v>127</v>
      </c>
      <c s="53" t="s">
        <v>128</v>
      </c>
      <c s="54">
        <f t="shared" si="7" ref="J43:J47">IF(ISBLANK(K43),"",TRUNC(17.22*(K43-15.4)^2))</f>
        <v>1010</v>
      </c>
      <c s="55">
        <v>7.7400000000000002</v>
      </c>
      <c s="56">
        <v>0.14799999999999999</v>
      </c>
      <c s="57" t="s">
        <v>40</v>
      </c>
      <c s="55"/>
      <c s="56"/>
      <c s="58" t="str">
        <f t="shared" si="8" ref="P43:P48">IF(ISBLANK(K43),"",IF(K43&gt;9.04,"",IF(K43&lt;=7.25,"TSM",IF(K43&lt;=7.45,"SM",IF(K43&lt;=7.7,"KSM",IF(K43&lt;=8,"I A",IF(K43&lt;=8.44,"II A",IF(K43&lt;=9.04,"III A"))))))))</f>
        <v>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4" spans="1:36" ht="15.75" customHeight="1">
      <c r="A44" s="70">
        <v>2</v>
      </c>
      <c s="48">
        <v>4</v>
      </c>
      <c s="49">
        <v>89</v>
      </c>
      <c s="50" t="s">
        <v>69</v>
      </c>
      <c s="51" t="s">
        <v>130</v>
      </c>
      <c s="52" t="s">
        <v>131</v>
      </c>
      <c s="53" t="s">
        <v>10</v>
      </c>
      <c s="53" t="s">
        <v>72</v>
      </c>
      <c s="53"/>
      <c s="54">
        <f t="shared" si="7"/>
        <v>1010</v>
      </c>
      <c s="55">
        <v>7.7400000000000002</v>
      </c>
      <c s="56">
        <v>0.16400000000000001</v>
      </c>
      <c s="57" t="s">
        <v>40</v>
      </c>
      <c s="55"/>
      <c s="56"/>
      <c s="58" t="str">
        <f t="shared" si="8"/>
        <v>I A</v>
      </c>
      <c s="53" t="s">
        <v>132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5" spans="1:36" ht="15.75" customHeight="1">
      <c r="A45" s="48">
        <f t="shared" si="9" ref="A45:A47">IF(ISBLANK(K45),"",RANK(K45,K$43:K$48,1))</f>
        <v>3</v>
      </c>
      <c s="48">
        <v>5</v>
      </c>
      <c s="49">
        <v>83</v>
      </c>
      <c s="50" t="s">
        <v>133</v>
      </c>
      <c s="51" t="s">
        <v>134</v>
      </c>
      <c s="52" t="s">
        <v>135</v>
      </c>
      <c s="53" t="s">
        <v>10</v>
      </c>
      <c s="53" t="s">
        <v>136</v>
      </c>
      <c s="53"/>
      <c s="54">
        <f t="shared" si="7"/>
        <v>945</v>
      </c>
      <c s="55">
        <v>7.9900000000000002</v>
      </c>
      <c s="56">
        <v>0.217</v>
      </c>
      <c s="57"/>
      <c s="55"/>
      <c s="56"/>
      <c s="58" t="str">
        <f t="shared" si="8"/>
        <v>I A</v>
      </c>
      <c s="53" t="s">
        <v>137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6" spans="1:36" ht="15.75" customHeight="1">
      <c r="A46" s="48">
        <f t="shared" si="9"/>
        <v>4</v>
      </c>
      <c s="48">
        <v>2</v>
      </c>
      <c s="49">
        <v>175</v>
      </c>
      <c s="50" t="s">
        <v>138</v>
      </c>
      <c s="51" t="s">
        <v>139</v>
      </c>
      <c s="52" t="s">
        <v>140</v>
      </c>
      <c s="53" t="s">
        <v>59</v>
      </c>
      <c s="53" t="s">
        <v>127</v>
      </c>
      <c s="53" t="s">
        <v>141</v>
      </c>
      <c s="54">
        <f t="shared" si="7"/>
        <v>882</v>
      </c>
      <c s="55">
        <v>8.2400000000000002</v>
      </c>
      <c s="56">
        <v>0.16300000000000001</v>
      </c>
      <c s="57"/>
      <c s="55"/>
      <c s="56"/>
      <c s="58" t="str">
        <f t="shared" si="8"/>
        <v>II A</v>
      </c>
      <c s="53" t="s">
        <v>142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7" spans="1:36" ht="15.75" customHeight="1">
      <c r="A47" s="48">
        <f t="shared" si="9"/>
        <v>5</v>
      </c>
      <c s="48">
        <v>6</v>
      </c>
      <c s="49">
        <v>165</v>
      </c>
      <c s="50" t="s">
        <v>143</v>
      </c>
      <c s="51" t="s">
        <v>144</v>
      </c>
      <c s="52" t="s">
        <v>145</v>
      </c>
      <c s="53" t="s">
        <v>146</v>
      </c>
      <c s="53" t="s">
        <v>147</v>
      </c>
      <c s="53" t="s">
        <v>128</v>
      </c>
      <c s="54">
        <f t="shared" si="7"/>
        <v>756</v>
      </c>
      <c s="55">
        <v>8.7699999999999996</v>
      </c>
      <c s="56">
        <v>0.23400000000000001</v>
      </c>
      <c s="57"/>
      <c s="55"/>
      <c s="56"/>
      <c s="58" t="str">
        <f t="shared" si="8"/>
        <v>III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8" spans="1:36" ht="15.75" customHeight="1">
      <c r="A48" s="48"/>
      <c s="48">
        <v>1</v>
      </c>
      <c s="49">
        <v>225</v>
      </c>
      <c s="50" t="s">
        <v>149</v>
      </c>
      <c s="51" t="s">
        <v>150</v>
      </c>
      <c s="52" t="s">
        <v>151</v>
      </c>
      <c s="53" t="s">
        <v>120</v>
      </c>
      <c s="53" t="s">
        <v>66</v>
      </c>
      <c s="53" t="s">
        <v>104</v>
      </c>
      <c s="54"/>
      <c s="55" t="s">
        <v>152</v>
      </c>
      <c s="56">
        <v>0.024</v>
      </c>
      <c s="57"/>
      <c s="55"/>
      <c s="56"/>
      <c s="58" t="str">
        <f t="shared" si="8"/>
        <v/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9" spans="1:32" ht="4.5" customHeight="1">
      <c r="A49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2.75" customHeight="1">
      <c r="A50" s="1"/>
      <c s="1"/>
      <c s="1"/>
      <c s="1">
        <v>5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6" customHeight="1">
      <c r="A51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7.25" customHeight="1">
      <c r="A52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5.75" customHeight="1">
      <c r="A53" s="48">
        <f>IF(ISBLANK(K53),"",RANK(K53,K$53:K$57,1))</f>
        <v>1</v>
      </c>
      <c s="48">
        <v>4</v>
      </c>
      <c s="49">
        <v>245</v>
      </c>
      <c s="50" t="s">
        <v>154</v>
      </c>
      <c s="51" t="s">
        <v>155</v>
      </c>
      <c s="52" t="s">
        <v>156</v>
      </c>
      <c s="53" t="s">
        <v>10</v>
      </c>
      <c s="53"/>
      <c s="53" t="s">
        <v>67</v>
      </c>
      <c s="54">
        <f t="shared" si="10" ref="J53:J56">IF(ISBLANK(K53),"",TRUNC(17.22*(K53-15.4)^2))</f>
        <v>1039</v>
      </c>
      <c s="55">
        <v>7.6299999999999999</v>
      </c>
      <c s="56">
        <v>0.14099999999999999</v>
      </c>
      <c s="57" t="s">
        <v>34</v>
      </c>
      <c s="55"/>
      <c s="56"/>
      <c s="58" t="str">
        <f t="shared" si="11" ref="P53:P57">IF(ISBLANK(K53),"",IF(K53&gt;9.04,"",IF(K53&lt;=7.25,"TSM",IF(K53&lt;=7.45,"SM",IF(K53&lt;=7.7,"KSM",IF(K53&lt;=8,"I A",IF(K53&lt;=8.44,"II A",IF(K53&lt;=9.04,"III A"))))))))</f>
        <v>KSM</v>
      </c>
      <c s="53" t="s">
        <v>157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4" spans="1:32" ht="15.75" customHeight="1">
      <c r="A54" s="48">
        <f>IF(ISBLANK(K54),"",RANK(K54,K$53:K$57,1))</f>
        <v>2</v>
      </c>
      <c s="48">
        <v>5</v>
      </c>
      <c s="49">
        <v>67</v>
      </c>
      <c s="50" t="s">
        <v>62</v>
      </c>
      <c s="51" t="s">
        <v>158</v>
      </c>
      <c s="52" t="s">
        <v>159</v>
      </c>
      <c s="53" t="s">
        <v>10</v>
      </c>
      <c s="53" t="s">
        <v>72</v>
      </c>
      <c s="53"/>
      <c s="54">
        <f t="shared" si="10"/>
        <v>960</v>
      </c>
      <c s="55">
        <v>7.9299999999999997</v>
      </c>
      <c s="56">
        <v>0.18099999999999999</v>
      </c>
      <c s="57"/>
      <c s="55"/>
      <c s="56"/>
      <c s="58" t="str">
        <f t="shared" si="11"/>
        <v>I A</v>
      </c>
      <c s="53" t="s">
        <v>160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5" spans="1:32" ht="15.75" customHeight="1">
      <c r="A55" s="48">
        <f>IF(ISBLANK(K55),"",RANK(K55,K$53:K$57,1))</f>
        <v>3</v>
      </c>
      <c s="48">
        <v>3</v>
      </c>
      <c s="49">
        <v>250</v>
      </c>
      <c s="50" t="s">
        <v>161</v>
      </c>
      <c s="51" t="s">
        <v>162</v>
      </c>
      <c s="52" t="s">
        <v>163</v>
      </c>
      <c s="53" t="s">
        <v>164</v>
      </c>
      <c s="53" t="s">
        <v>97</v>
      </c>
      <c s="53" t="s">
        <v>67</v>
      </c>
      <c s="54">
        <f t="shared" si="10"/>
        <v>940</v>
      </c>
      <c s="55">
        <v>8.0099999999999998</v>
      </c>
      <c s="56">
        <v>0.18099999999999999</v>
      </c>
      <c s="57"/>
      <c s="55"/>
      <c s="56"/>
      <c s="58" t="str">
        <f t="shared" si="11"/>
        <v>II A</v>
      </c>
      <c s="53" t="s">
        <v>165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6" spans="1:32" ht="15.75" customHeight="1">
      <c r="A56" s="48">
        <f>IF(ISBLANK(K56),"",RANK(K56,K$53:K$57,1))</f>
        <v>4</v>
      </c>
      <c s="48">
        <v>6</v>
      </c>
      <c s="49">
        <v>26</v>
      </c>
      <c s="50" t="s">
        <v>167</v>
      </c>
      <c s="51" t="s">
        <v>168</v>
      </c>
      <c s="52" t="s">
        <v>169</v>
      </c>
      <c s="53" t="s">
        <v>170</v>
      </c>
      <c s="53" t="s">
        <v>60</v>
      </c>
      <c s="53"/>
      <c s="54">
        <f t="shared" si="10"/>
        <v>822</v>
      </c>
      <c s="55">
        <v>8.4900000000000002</v>
      </c>
      <c s="56">
        <v>0.19700000000000001</v>
      </c>
      <c s="57"/>
      <c s="55"/>
      <c s="56"/>
      <c s="58" t="str">
        <f t="shared" si="11"/>
        <v>III A</v>
      </c>
      <c s="53" t="s">
        <v>171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7" spans="1:32" ht="15.75" customHeight="1">
      <c r="A57" s="48"/>
      <c s="48">
        <v>2</v>
      </c>
      <c s="49">
        <v>31</v>
      </c>
      <c s="50" t="s">
        <v>172</v>
      </c>
      <c s="51" t="s">
        <v>173</v>
      </c>
      <c s="52" t="s">
        <v>174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58" t="str">
        <f t="shared" si="11"/>
        <v/>
      </c>
      <c s="53" t="s">
        <v>61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8" spans="1:32" ht="4.5" customHeight="1">
      <c r="A58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>
        <v>6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6" customHeight="1">
      <c r="A60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7.25" customHeight="1">
      <c r="A61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5.75" customHeight="1">
      <c r="A62" s="48">
        <f>IF(ISBLANK(K62),"",RANK(K62,K$62:K$66,1))</f>
        <v>1</v>
      </c>
      <c s="48">
        <v>4</v>
      </c>
      <c s="49">
        <v>247</v>
      </c>
      <c s="50" t="s">
        <v>176</v>
      </c>
      <c s="51" t="s">
        <v>177</v>
      </c>
      <c s="52" t="s">
        <v>178</v>
      </c>
      <c s="53" t="s">
        <v>179</v>
      </c>
      <c s="53"/>
      <c s="53" t="s">
        <v>67</v>
      </c>
      <c s="54">
        <f t="shared" si="12" ref="J62:J64">IF(ISBLANK(K62),"",TRUNC(17.22*(K62-15.4)^2))</f>
        <v>1069</v>
      </c>
      <c s="55">
        <v>7.5199999999999996</v>
      </c>
      <c s="56">
        <v>0.13900000000000001</v>
      </c>
      <c s="57" t="s">
        <v>34</v>
      </c>
      <c s="55"/>
      <c s="56"/>
      <c s="58" t="str">
        <f t="shared" si="13" ref="P62:P66">IF(ISBLANK(K62),"",IF(K62&gt;9.04,"",IF(K62&lt;=7.25,"TSM",IF(K62&lt;=7.45,"SM",IF(K62&lt;=7.7,"KSM",IF(K62&lt;=8,"I A",IF(K62&lt;=8.44,"II A",IF(K62&lt;=9.04,"III A"))))))))</f>
        <v>KSM</v>
      </c>
      <c s="53" t="s">
        <v>180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3" spans="1:32" ht="15.75" customHeight="1">
      <c r="A63" s="48">
        <f>IF(ISBLANK(K63),"",RANK(K63,K$62:K$66,1))</f>
        <v>2</v>
      </c>
      <c s="48">
        <v>5</v>
      </c>
      <c s="49">
        <v>162</v>
      </c>
      <c s="50" t="s">
        <v>181</v>
      </c>
      <c s="51" t="s">
        <v>182</v>
      </c>
      <c s="52" t="s">
        <v>183</v>
      </c>
      <c s="53" t="s">
        <v>146</v>
      </c>
      <c s="53" t="s">
        <v>147</v>
      </c>
      <c s="53" t="s">
        <v>128</v>
      </c>
      <c s="54">
        <f t="shared" si="12"/>
        <v>950</v>
      </c>
      <c s="55">
        <v>7.9699999999999998</v>
      </c>
      <c s="56">
        <v>0.19700000000000001</v>
      </c>
      <c s="57"/>
      <c s="55"/>
      <c s="56"/>
      <c s="58" t="str">
        <f t="shared" si="13"/>
        <v>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4" spans="1:32" ht="15.75" customHeight="1">
      <c r="A64" s="48">
        <f>IF(ISBLANK(K64),"",RANK(K64,K$62:K$66,1))</f>
        <v>3</v>
      </c>
      <c s="48">
        <v>2</v>
      </c>
      <c s="49">
        <v>221</v>
      </c>
      <c s="50" t="s">
        <v>184</v>
      </c>
      <c s="51" t="s">
        <v>185</v>
      </c>
      <c s="52" t="s">
        <v>186</v>
      </c>
      <c s="53" t="s">
        <v>120</v>
      </c>
      <c s="53" t="s">
        <v>66</v>
      </c>
      <c s="53" t="s">
        <v>104</v>
      </c>
      <c s="54">
        <f t="shared" si="12"/>
        <v>770</v>
      </c>
      <c s="55">
        <v>8.7100000000000009</v>
      </c>
      <c s="56">
        <v>0.222</v>
      </c>
      <c s="57"/>
      <c s="55"/>
      <c s="56"/>
      <c s="58" t="str">
        <f t="shared" si="13"/>
        <v>III A</v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5" spans="1:32" ht="15.75" customHeight="1">
      <c r="A65" s="48"/>
      <c s="48">
        <v>3</v>
      </c>
      <c s="49">
        <v>20</v>
      </c>
      <c s="50" t="s">
        <v>187</v>
      </c>
      <c s="51" t="s">
        <v>188</v>
      </c>
      <c s="52" t="s">
        <v>189</v>
      </c>
      <c s="53" t="s">
        <v>59</v>
      </c>
      <c s="53" t="s">
        <v>60</v>
      </c>
      <c s="53"/>
      <c s="54"/>
      <c s="55" t="s">
        <v>190</v>
      </c>
      <c s="56"/>
      <c s="57"/>
      <c s="55"/>
      <c s="56"/>
      <c s="58" t="str">
        <f t="shared" si="13"/>
        <v/>
      </c>
      <c s="53" t="s">
        <v>191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6" spans="1:32" ht="15.75" customHeight="1">
      <c r="A66" s="48"/>
      <c s="48">
        <v>6</v>
      </c>
      <c s="49">
        <v>19</v>
      </c>
      <c s="50" t="s">
        <v>192</v>
      </c>
      <c s="51" t="s">
        <v>193</v>
      </c>
      <c s="52" t="s">
        <v>194</v>
      </c>
      <c s="53" t="s">
        <v>195</v>
      </c>
      <c s="53" t="s">
        <v>60</v>
      </c>
      <c s="53" t="s">
        <v>196</v>
      </c>
      <c s="54"/>
      <c s="55" t="s">
        <v>175</v>
      </c>
      <c s="56"/>
      <c s="57"/>
      <c s="55"/>
      <c s="56"/>
      <c s="58" t="str">
        <f t="shared" si="13"/>
        <v/>
      </c>
      <c s="53" t="s">
        <v>197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7" spans="1:32" ht="4.5" customHeight="1">
      <c r="A67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>
        <v>7</v>
      </c>
      <c s="33" t="s">
        <v>13</v>
      </c>
      <c s="34"/>
      <c s="35"/>
      <c s="35"/>
      <c s="35"/>
      <c s="35" t="s">
        <v>14</v>
      </c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6" customHeight="1">
      <c r="A69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7.25" customHeight="1">
      <c r="A70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6" ht="15.75" customHeight="1">
      <c r="A71" s="48">
        <f t="shared" si="14" ref="A71:A75">IF(ISBLANK(K71),"",RANK(K71,K$71:K$76,1))</f>
        <v>1</v>
      </c>
      <c s="48">
        <v>4</v>
      </c>
      <c s="49">
        <v>149</v>
      </c>
      <c s="50" t="s">
        <v>198</v>
      </c>
      <c s="51" t="s">
        <v>199</v>
      </c>
      <c s="52" t="s">
        <v>200</v>
      </c>
      <c s="53" t="s">
        <v>82</v>
      </c>
      <c s="53" t="s">
        <v>83</v>
      </c>
      <c s="53" t="s">
        <v>67</v>
      </c>
      <c s="54">
        <f t="shared" si="15" ref="J71:J75">IF(ISBLANK(K71),"",TRUNC(17.22*(K71-15.4)^2))</f>
        <v>1015</v>
      </c>
      <c s="55">
        <v>7.7199999999999998</v>
      </c>
      <c s="56">
        <v>0.13900000000000001</v>
      </c>
      <c s="57" t="s">
        <v>34</v>
      </c>
      <c s="55"/>
      <c s="56"/>
      <c s="58" t="str">
        <f t="shared" si="16" ref="P71:P76">IF(ISBLANK(K71),"",IF(K71&gt;9.04,"",IF(K71&lt;=7.25,"TSM",IF(K71&lt;=7.45,"SM",IF(K71&lt;=7.7,"KSM",IF(K71&lt;=8,"I A",IF(K71&lt;=8.44,"II A",IF(K71&lt;=9.04,"III A"))))))))</f>
        <v>I A</v>
      </c>
      <c s="53" t="s">
        <v>85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2" spans="1:36" ht="15.75" customHeight="1">
      <c r="A72" s="48">
        <f t="shared" si="14"/>
        <v>2</v>
      </c>
      <c s="48">
        <v>3</v>
      </c>
      <c s="49">
        <v>266</v>
      </c>
      <c s="50" t="s">
        <v>201</v>
      </c>
      <c s="51" t="s">
        <v>202</v>
      </c>
      <c s="52" t="s">
        <v>203</v>
      </c>
      <c s="53" t="s">
        <v>59</v>
      </c>
      <c s="53"/>
      <c s="53"/>
      <c s="54">
        <f t="shared" si="15"/>
        <v>1005</v>
      </c>
      <c s="55">
        <v>7.7599999999999998</v>
      </c>
      <c s="56" t="s">
        <v>204</v>
      </c>
      <c s="57" t="s">
        <v>40</v>
      </c>
      <c s="55"/>
      <c s="56"/>
      <c s="58" t="str">
        <f t="shared" si="16"/>
        <v>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3" spans="1:36" ht="15.75" customHeight="1">
      <c r="A73" s="48">
        <f t="shared" si="14"/>
        <v>3</v>
      </c>
      <c s="48">
        <v>5</v>
      </c>
      <c s="49">
        <v>84</v>
      </c>
      <c s="50" t="s">
        <v>69</v>
      </c>
      <c s="51" t="s">
        <v>205</v>
      </c>
      <c s="52" t="s">
        <v>206</v>
      </c>
      <c s="53" t="s">
        <v>10</v>
      </c>
      <c s="53" t="s">
        <v>72</v>
      </c>
      <c s="53"/>
      <c s="54">
        <f t="shared" si="15"/>
        <v>917</v>
      </c>
      <c s="55">
        <v>8.0999999999999996</v>
      </c>
      <c s="56">
        <v>0.19700000000000001</v>
      </c>
      <c s="57"/>
      <c s="55"/>
      <c s="56"/>
      <c s="58" t="str">
        <f t="shared" si="16"/>
        <v>II A</v>
      </c>
      <c s="53" t="s">
        <v>207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4" spans="1:36" ht="15.75" customHeight="1">
      <c r="A74" s="48">
        <f t="shared" si="14"/>
        <v>4</v>
      </c>
      <c s="48">
        <v>2</v>
      </c>
      <c s="49">
        <v>81</v>
      </c>
      <c s="50" t="s">
        <v>208</v>
      </c>
      <c s="51" t="s">
        <v>209</v>
      </c>
      <c s="52" t="s">
        <v>210</v>
      </c>
      <c s="53" t="s">
        <v>10</v>
      </c>
      <c s="53" t="s">
        <v>72</v>
      </c>
      <c s="53"/>
      <c s="54">
        <f t="shared" si="15"/>
        <v>877</v>
      </c>
      <c s="55">
        <v>8.2599999999999998</v>
      </c>
      <c s="56">
        <v>0.222</v>
      </c>
      <c s="57"/>
      <c s="55"/>
      <c s="56"/>
      <c s="58" t="str">
        <f t="shared" si="16"/>
        <v>II A</v>
      </c>
      <c s="53" t="s">
        <v>211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5" spans="1:36" ht="15.75" customHeight="1">
      <c r="A75" s="48">
        <f t="shared" si="14"/>
        <v>5</v>
      </c>
      <c s="48">
        <v>1</v>
      </c>
      <c s="49">
        <v>127</v>
      </c>
      <c s="50" t="s">
        <v>212</v>
      </c>
      <c s="51" t="s">
        <v>213</v>
      </c>
      <c s="52" t="s">
        <v>214</v>
      </c>
      <c s="53" t="s">
        <v>45</v>
      </c>
      <c s="53" t="s">
        <v>46</v>
      </c>
      <c s="53" t="s">
        <v>47</v>
      </c>
      <c s="54">
        <f t="shared" si="15"/>
        <v>670</v>
      </c>
      <c s="55">
        <v>9.1600000000000001</v>
      </c>
      <c s="56" t="s">
        <v>204</v>
      </c>
      <c s="57"/>
      <c s="55"/>
      <c s="56"/>
      <c s="58" t="str">
        <f t="shared" si="16"/>
        <v/>
      </c>
      <c s="53" t="s">
        <v>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6" spans="1:36" ht="15.75" customHeight="1">
      <c r="A76" s="48"/>
      <c s="48">
        <v>6</v>
      </c>
      <c s="49">
        <v>22</v>
      </c>
      <c s="50" t="s">
        <v>215</v>
      </c>
      <c s="51" t="s">
        <v>216</v>
      </c>
      <c s="52" t="s">
        <v>217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58" t="str">
        <f t="shared" si="16"/>
        <v/>
      </c>
      <c s="53" t="s">
        <v>218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77" spans="1:32" ht="12.75" customHeight="1">
      <c r="A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2" ht="12.75" customHeight="1">
      <c r="A8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2" ht="12.75" customHeight="1">
      <c r="A8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2" ht="12.75" customHeight="1">
      <c r="A8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2" ht="12.75" customHeight="1">
      <c r="A8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2" ht="12.75" customHeight="1">
      <c r="A8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2" ht="12.75" customHeight="1">
      <c r="A8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ht="14.4"/>
    <row r="831" ht="14.4"/>
    <row r="832" ht="14.4"/>
    <row r="833" ht="14.4"/>
    <row r="834" ht="14.4"/>
    <row r="835" ht="14.4"/>
    <row r="836" ht="14.4"/>
    <row r="837" ht="14.4"/>
    <row r="838" ht="14.4"/>
    <row r="839" ht="14.4"/>
    <row r="840" ht="14.4"/>
    <row r="841" ht="14.4"/>
    <row r="842" ht="14.4"/>
    <row r="843" ht="14.4"/>
    <row r="844" ht="14.4"/>
    <row r="845" ht="14.4"/>
    <row r="846" ht="14.4"/>
    <row r="847" ht="14.4"/>
    <row r="848" ht="14.4"/>
    <row r="849" ht="14.4"/>
    <row r="850" ht="14.4"/>
    <row r="851" ht="14.4"/>
    <row r="852" ht="14.4"/>
    <row r="853" ht="14.4"/>
    <row r="854" ht="14.4"/>
    <row r="855" ht="14.4"/>
    <row r="856" ht="14.4"/>
    <row r="857" ht="14.4"/>
    <row r="858" ht="14.4"/>
    <row r="859" ht="14.4"/>
    <row r="860" ht="14.4"/>
    <row r="861" ht="14.4"/>
    <row r="862" ht="14.4"/>
    <row r="863" ht="14.4"/>
    <row r="864" ht="14.4"/>
    <row r="865" ht="14.4"/>
    <row r="866" ht="14.4"/>
    <row r="867" ht="14.4"/>
    <row r="868" ht="14.4"/>
    <row r="869" ht="14.4"/>
    <row r="870" ht="14.4"/>
    <row r="871" ht="14.4"/>
    <row r="872" ht="14.4"/>
    <row r="873" ht="14.4"/>
    <row r="874" ht="14.4"/>
    <row r="875" ht="14.4"/>
    <row r="876" ht="14.4"/>
    <row r="877" ht="14.4"/>
    <row r="878" ht="14.4"/>
    <row r="879" ht="14.4"/>
    <row r="880" ht="14.4"/>
    <row r="881" ht="14.4"/>
    <row r="882" ht="14.4"/>
    <row r="883" ht="14.4"/>
    <row r="884" ht="14.4"/>
    <row r="885" ht="14.4"/>
    <row r="886" ht="14.4"/>
    <row r="887" ht="14.4"/>
    <row r="888" ht="14.4"/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</sheetData>
  <printOptions horizontalCentered="1"/>
  <pageMargins left="0.393700787401575" right="0.393700787401575" top="0.393700787401575" bottom="0.393700787401575" header="0" footer="0"/>
  <pageSetup orientation="landscape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K802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4.28571428571429" customWidth="1"/>
    <col min="2" max="2" width="4.42857142857143" customWidth="1"/>
    <col min="3" max="3" width="3.85714285714286" customWidth="1"/>
    <col min="4" max="4" width="9.14285714285714" customWidth="1"/>
    <col min="5" max="5" width="12.1428571428571" customWidth="1"/>
    <col min="6" max="6" width="8.42857142857143" customWidth="1"/>
    <col min="7" max="8" width="9.85714285714286" customWidth="1"/>
    <col min="9" max="9" width="10" customWidth="1"/>
    <col min="10" max="10" width="4.71428571428571" customWidth="1"/>
    <col min="11" max="11" width="6.14285714285714" customWidth="1"/>
    <col min="12" max="12" width="3.57142857142857" customWidth="1"/>
    <col min="13" max="13" width="2.42857142857143" hidden="1" customWidth="1"/>
    <col min="14" max="14" width="6.71428571428571" customWidth="1"/>
    <col min="15" max="15" width="3.57142857142857" customWidth="1"/>
    <col min="16" max="16" width="4.71428571428571" customWidth="1"/>
    <col min="17" max="17" width="15.7142857142857" customWidth="1"/>
    <col min="18" max="18" width="4.14285714285714" customWidth="1"/>
    <col min="19" max="33" width="8" customWidth="1"/>
    <col min="34" max="37" width="12.5714285714286" customWidth="1"/>
  </cols>
  <sheetData>
    <row r="1" spans="1:33" ht="18" customHeight="1">
      <c r="A1" s="14" t="s">
        <v>0</v>
      </c>
      <c s="14"/>
      <c s="15"/>
      <c s="15"/>
      <c s="15"/>
      <c s="16"/>
      <c s="17"/>
      <c s="17"/>
      <c s="17"/>
      <c s="18"/>
      <c s="19"/>
      <c s="20"/>
      <c s="20"/>
      <c s="19"/>
      <c s="20"/>
      <c s="21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3" ht="13.5" customHeight="1">
      <c r="A2" s="15" t="s">
        <v>1</v>
      </c>
      <c s="15"/>
      <c s="15"/>
      <c s="15"/>
      <c s="15"/>
      <c s="16"/>
      <c s="17"/>
      <c s="17"/>
      <c s="17"/>
      <c s="18"/>
      <c s="19"/>
      <c s="20"/>
      <c s="20"/>
      <c s="19"/>
      <c s="20"/>
      <c s="21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3" ht="4.5" customHeight="1">
      <c r="A3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3" ht="12.75" customHeight="1">
      <c r="A4" s="1"/>
      <c s="1"/>
      <c s="1"/>
      <c s="23" t="s">
        <v>11</v>
      </c>
      <c s="1"/>
      <c s="24"/>
      <c s="25"/>
      <c s="25"/>
      <c s="25"/>
      <c s="26"/>
      <c s="19"/>
      <c s="20"/>
      <c s="20"/>
      <c s="19"/>
      <c s="20"/>
      <c s="31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3" ht="4.5" customHeight="1">
      <c r="A5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3" ht="12.75" customHeight="1">
      <c r="A6" s="1"/>
      <c s="1"/>
      <c s="1"/>
      <c s="1"/>
      <c s="33" t="s">
        <v>219</v>
      </c>
      <c s="34"/>
      <c s="35"/>
      <c s="35"/>
      <c s="35"/>
      <c s="35"/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3" ht="6" customHeight="1">
      <c r="A7" s="1"/>
      <c s="1"/>
      <c s="1"/>
      <c s="1"/>
      <c s="1"/>
      <c s="29"/>
      <c s="12"/>
      <c s="12"/>
      <c s="12"/>
      <c s="26"/>
      <c s="37"/>
      <c s="28"/>
      <c s="28"/>
      <c s="37"/>
      <c s="28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3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7" ht="15.75" customHeight="1">
      <c r="A9" s="48">
        <f t="shared" si="0" ref="A9:A14">IF(ISBLANK(N9),"",RANK(N9,N$9:N$14,1))</f>
        <v>1</v>
      </c>
      <c s="70">
        <v>3</v>
      </c>
      <c s="49">
        <v>248</v>
      </c>
      <c s="50" t="s">
        <v>94</v>
      </c>
      <c s="51" t="s">
        <v>95</v>
      </c>
      <c s="52" t="s">
        <v>96</v>
      </c>
      <c s="53" t="s">
        <v>10</v>
      </c>
      <c s="53" t="s">
        <v>97</v>
      </c>
      <c s="53" t="s">
        <v>67</v>
      </c>
      <c s="54">
        <f>IF(ISBLANK(N9),"",TRUNC(17.22*(N9-15.4)^2))</f>
        <v>1104</v>
      </c>
      <c s="55">
        <v>7.4299999999999997</v>
      </c>
      <c s="56">
        <v>0.17100000000000001</v>
      </c>
      <c s="57"/>
      <c s="55">
        <v>7.3899999999999997</v>
      </c>
      <c s="56">
        <v>0.18099999999999999</v>
      </c>
      <c s="58" t="str">
        <f t="shared" si="1" ref="P9:P14">IF(ISBLANK(K9),"",IF(K9&gt;9.04,"",IF(K9&lt;=7.25,"TSM",IF(K9&lt;=7.45,"SM",IF(K9&lt;=7.7,"KSM",IF(K9&lt;=8,"I A",IF(K9&lt;=8.44,"II A",IF(K9&lt;=9.04,"III A"))))))))</f>
        <v>SM</v>
      </c>
      <c s="53" t="s">
        <v>98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0" spans="1:33" ht="15.75" customHeight="1">
      <c r="A10" s="48">
        <f t="shared" si="0"/>
        <v>2</v>
      </c>
      <c s="70">
        <v>4</v>
      </c>
      <c s="49">
        <v>251</v>
      </c>
      <c s="50" t="s">
        <v>62</v>
      </c>
      <c s="51" t="s">
        <v>63</v>
      </c>
      <c s="52" t="s">
        <v>64</v>
      </c>
      <c s="53" t="s">
        <v>65</v>
      </c>
      <c s="53" t="s">
        <v>66</v>
      </c>
      <c s="53" t="s">
        <v>67</v>
      </c>
      <c s="54">
        <f>IF(ISBLANK(K10),"",TRUNC(17.22*(K10-15.4)^2))</f>
        <v>1093</v>
      </c>
      <c s="55">
        <v>7.4299999999999997</v>
      </c>
      <c s="56">
        <v>0.13900000000000001</v>
      </c>
      <c s="57"/>
      <c s="55">
        <v>7.4299999999999997</v>
      </c>
      <c s="56">
        <v>0.13900000000000001</v>
      </c>
      <c s="58" t="str">
        <f t="shared" si="1"/>
        <v>SM</v>
      </c>
      <c s="53" t="s">
        <v>68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3" ht="15.75" customHeight="1">
      <c r="A11" s="48">
        <f t="shared" si="0"/>
        <v>3</v>
      </c>
      <c s="70">
        <v>5</v>
      </c>
      <c s="49">
        <v>247</v>
      </c>
      <c s="50" t="s">
        <v>176</v>
      </c>
      <c s="51" t="s">
        <v>177</v>
      </c>
      <c s="52" t="s">
        <v>178</v>
      </c>
      <c s="53" t="s">
        <v>179</v>
      </c>
      <c s="53"/>
      <c s="53" t="s">
        <v>67</v>
      </c>
      <c s="54">
        <f>IF(ISBLANK(N11),"",TRUNC(17.22*(N11-15.4)^2))</f>
        <v>1091</v>
      </c>
      <c s="55">
        <v>7.5199999999999996</v>
      </c>
      <c s="56">
        <v>0.13900000000000001</v>
      </c>
      <c s="57"/>
      <c s="55">
        <v>7.4400000000000004</v>
      </c>
      <c s="56">
        <v>0.13200000000000001</v>
      </c>
      <c s="58" t="str">
        <f t="shared" si="1"/>
        <v>KSM</v>
      </c>
      <c s="53" t="s">
        <v>180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3" ht="15.75" customHeight="1">
      <c r="A12" s="48">
        <f t="shared" si="0"/>
        <v>4</v>
      </c>
      <c s="70">
        <v>6</v>
      </c>
      <c s="49">
        <v>245</v>
      </c>
      <c s="50" t="s">
        <v>154</v>
      </c>
      <c s="51" t="s">
        <v>155</v>
      </c>
      <c s="52" t="s">
        <v>156</v>
      </c>
      <c s="53" t="s">
        <v>10</v>
      </c>
      <c s="53"/>
      <c s="53" t="s">
        <v>67</v>
      </c>
      <c s="54">
        <f t="shared" si="2" ref="J12:J13">IF(ISBLANK(K12),"",TRUNC(17.22*(K12-15.4)^2))</f>
        <v>1039</v>
      </c>
      <c s="55">
        <v>7.6299999999999999</v>
      </c>
      <c s="56">
        <v>0.14099999999999999</v>
      </c>
      <c s="57"/>
      <c s="55">
        <v>7.6500000000000004</v>
      </c>
      <c s="56">
        <v>0.13500000000000001</v>
      </c>
      <c s="58" t="str">
        <f t="shared" si="1"/>
        <v>KSM</v>
      </c>
      <c s="53" t="s">
        <v>157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7" ht="15.75" customHeight="1">
      <c r="A13" s="48">
        <f t="shared" si="0"/>
        <v>5</v>
      </c>
      <c s="70">
        <v>2</v>
      </c>
      <c s="49">
        <v>267</v>
      </c>
      <c s="50" t="s">
        <v>30</v>
      </c>
      <c s="51" t="s">
        <v>31</v>
      </c>
      <c s="52" t="s">
        <v>32</v>
      </c>
      <c s="53" t="s">
        <v>33</v>
      </c>
      <c s="53"/>
      <c s="53"/>
      <c s="54">
        <f t="shared" si="2"/>
        <v>1044</v>
      </c>
      <c s="55">
        <v>7.6100000000000003</v>
      </c>
      <c s="56">
        <v>0.104</v>
      </c>
      <c s="57"/>
      <c s="55">
        <v>7.6600000000000001</v>
      </c>
      <c s="56">
        <v>0.189</v>
      </c>
      <c s="58" t="str">
        <f t="shared" si="1"/>
        <v>KSM</v>
      </c>
      <c s="53" t="s">
        <v>35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4" spans="1:37" ht="15.75" customHeight="1">
      <c r="A14" s="48">
        <f t="shared" si="0"/>
        <v>6</v>
      </c>
      <c s="70">
        <v>1</v>
      </c>
      <c s="49">
        <v>149</v>
      </c>
      <c s="50" t="s">
        <v>198</v>
      </c>
      <c s="51" t="s">
        <v>199</v>
      </c>
      <c s="52" t="s">
        <v>200</v>
      </c>
      <c s="53" t="s">
        <v>82</v>
      </c>
      <c s="53" t="s">
        <v>83</v>
      </c>
      <c s="53" t="s">
        <v>67</v>
      </c>
      <c s="54">
        <f>IF(ISBLANK(N14),"",TRUNC(17.22*(N14-15.4)^2))</f>
        <v>1023</v>
      </c>
      <c s="55">
        <v>7.7199999999999998</v>
      </c>
      <c s="56">
        <v>0.13900000000000001</v>
      </c>
      <c s="57"/>
      <c s="55">
        <v>7.6900000000000004</v>
      </c>
      <c s="56">
        <v>0.14899999999999999</v>
      </c>
      <c s="58" t="str">
        <f t="shared" si="1"/>
        <v>I A</v>
      </c>
      <c s="53" t="s">
        <v>85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5" spans="1:33" ht="12.75" customHeight="1">
      <c r="A15" s="1"/>
      <c s="1"/>
      <c s="1"/>
      <c s="1"/>
      <c s="33" t="s">
        <v>220</v>
      </c>
      <c s="34"/>
      <c s="35"/>
      <c s="35"/>
      <c s="35"/>
      <c s="35"/>
      <c s="35"/>
      <c s="28"/>
      <c s="28"/>
      <c s="27"/>
      <c s="28"/>
      <c s="29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3" ht="24" customHeight="1">
      <c r="A16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7" ht="15.75" customHeight="1">
      <c r="A17" s="70">
        <v>7</v>
      </c>
      <c s="70">
        <v>4</v>
      </c>
      <c s="49">
        <v>161</v>
      </c>
      <c s="50" t="s">
        <v>123</v>
      </c>
      <c s="51" t="s">
        <v>124</v>
      </c>
      <c s="52" t="s">
        <v>125</v>
      </c>
      <c s="53" t="s">
        <v>126</v>
      </c>
      <c s="53" t="s">
        <v>127</v>
      </c>
      <c s="53" t="s">
        <v>128</v>
      </c>
      <c s="54">
        <f t="shared" si="3" ref="J17:J22">IF(ISBLANK(N17),"",TRUNC(17.22*(N17-15.4)^2))</f>
        <v>1020</v>
      </c>
      <c s="55">
        <v>7.7400000000000002</v>
      </c>
      <c s="56">
        <v>0.14799999999999999</v>
      </c>
      <c s="57"/>
      <c s="55">
        <v>7.7000000000000002</v>
      </c>
      <c s="56">
        <v>0.154</v>
      </c>
      <c s="58" t="str">
        <f t="shared" si="4" ref="P17:P22">IF(ISBLANK(K17),"",IF(K17&gt;9.04,"",IF(K17&lt;=7.25,"TSM",IF(K17&lt;=7.45,"SM",IF(K17&lt;=7.7,"KSM",IF(K17&lt;=8,"I A",IF(K17&lt;=8.44,"II A",IF(K17&lt;=9.04,"III A"))))))))</f>
        <v>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8" spans="1:37" ht="15.75" customHeight="1">
      <c r="A18" s="70">
        <v>8</v>
      </c>
      <c s="70">
        <v>5</v>
      </c>
      <c s="49">
        <v>266</v>
      </c>
      <c s="50" t="s">
        <v>201</v>
      </c>
      <c s="51" t="s">
        <v>202</v>
      </c>
      <c s="52" t="s">
        <v>203</v>
      </c>
      <c s="53" t="s">
        <v>59</v>
      </c>
      <c s="53"/>
      <c s="53"/>
      <c s="54">
        <f t="shared" si="3"/>
        <v>1010</v>
      </c>
      <c s="55">
        <v>7.7599999999999998</v>
      </c>
      <c s="56" t="s">
        <v>204</v>
      </c>
      <c s="57"/>
      <c s="55">
        <v>7.7400000000000002</v>
      </c>
      <c s="56">
        <v>0.14699999999999999</v>
      </c>
      <c s="58" t="str">
        <f t="shared" si="4"/>
        <v>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19" spans="1:37" ht="15.75" customHeight="1">
      <c r="A19" s="70">
        <v>9</v>
      </c>
      <c s="70">
        <v>2</v>
      </c>
      <c s="49">
        <v>2</v>
      </c>
      <c s="50" t="s">
        <v>36</v>
      </c>
      <c s="51" t="s">
        <v>37</v>
      </c>
      <c s="52" t="s">
        <v>38</v>
      </c>
      <c s="53" t="s">
        <v>39</v>
      </c>
      <c s="53"/>
      <c s="53"/>
      <c s="54">
        <f t="shared" si="3"/>
        <v>1005</v>
      </c>
      <c s="55">
        <v>7.7800000000000002</v>
      </c>
      <c s="56">
        <v>0.192</v>
      </c>
      <c s="57"/>
      <c s="55">
        <v>7.7599999999999998</v>
      </c>
      <c s="56">
        <v>0.191</v>
      </c>
      <c s="58" t="str">
        <f t="shared" si="4"/>
        <v>I A</v>
      </c>
      <c s="53" t="s">
        <v>41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20" spans="1:33" ht="15.75" customHeight="1">
      <c r="A20" s="70">
        <v>9</v>
      </c>
      <c s="70">
        <v>6</v>
      </c>
      <c s="49">
        <v>85</v>
      </c>
      <c s="50" t="s">
        <v>69</v>
      </c>
      <c s="51" t="s">
        <v>70</v>
      </c>
      <c s="52" t="s">
        <v>71</v>
      </c>
      <c s="53" t="s">
        <v>10</v>
      </c>
      <c s="53" t="s">
        <v>72</v>
      </c>
      <c s="53"/>
      <c s="54">
        <f t="shared" si="3"/>
        <v>1005</v>
      </c>
      <c s="55">
        <v>7.7999999999999998</v>
      </c>
      <c s="56">
        <v>0.21099999999999999</v>
      </c>
      <c s="57"/>
      <c s="55">
        <v>7.7599999999999998</v>
      </c>
      <c s="56">
        <v>0.21299999999999999</v>
      </c>
      <c s="58" t="str">
        <f t="shared" si="4"/>
        <v>I A</v>
      </c>
      <c s="53" t="s">
        <v>73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3" ht="15.75" customHeight="1">
      <c r="A21" s="70">
        <v>11</v>
      </c>
      <c s="70">
        <v>1</v>
      </c>
      <c s="49">
        <v>27</v>
      </c>
      <c s="50" t="s">
        <v>74</v>
      </c>
      <c s="51" t="s">
        <v>75</v>
      </c>
      <c s="52" t="s">
        <v>76</v>
      </c>
      <c s="53" t="s">
        <v>59</v>
      </c>
      <c s="53" t="s">
        <v>77</v>
      </c>
      <c s="53"/>
      <c s="54">
        <f t="shared" si="3"/>
        <v>978</v>
      </c>
      <c s="55">
        <v>7.8799999999999999</v>
      </c>
      <c s="56">
        <v>0.224</v>
      </c>
      <c s="57"/>
      <c s="55">
        <v>7.8600000000000003</v>
      </c>
      <c s="56">
        <v>0.23200000000000001</v>
      </c>
      <c s="58" t="str">
        <f t="shared" si="4"/>
        <v>I A</v>
      </c>
      <c s="53" t="s">
        <v>78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7" ht="15.75" customHeight="1">
      <c r="A22" s="70">
        <v>12</v>
      </c>
      <c s="70">
        <v>3</v>
      </c>
      <c s="49">
        <v>89</v>
      </c>
      <c s="50" t="s">
        <v>69</v>
      </c>
      <c s="51" t="s">
        <v>130</v>
      </c>
      <c s="52" t="s">
        <v>131</v>
      </c>
      <c s="53" t="s">
        <v>10</v>
      </c>
      <c s="53" t="s">
        <v>72</v>
      </c>
      <c s="53"/>
      <c s="54">
        <f t="shared" si="3"/>
        <v>768</v>
      </c>
      <c s="55">
        <v>7.7400000000000002</v>
      </c>
      <c s="56">
        <v>0.16400000000000001</v>
      </c>
      <c s="57"/>
      <c s="55">
        <v>8.7200000000000006</v>
      </c>
      <c s="56">
        <v>0.14699999999999999</v>
      </c>
      <c s="58" t="str">
        <f t="shared" si="4"/>
        <v>I A</v>
      </c>
      <c s="53" t="s">
        <v>132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23" spans="1:33" ht="24" customHeight="1">
      <c r="A23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3" ht="15.75" customHeight="1">
      <c r="A24" s="70">
        <v>13</v>
      </c>
      <c s="48">
        <v>5</v>
      </c>
      <c s="49">
        <v>67</v>
      </c>
      <c s="50" t="s">
        <v>62</v>
      </c>
      <c s="51" t="s">
        <v>158</v>
      </c>
      <c s="52" t="s">
        <v>159</v>
      </c>
      <c s="53" t="s">
        <v>10</v>
      </c>
      <c s="53" t="s">
        <v>72</v>
      </c>
      <c s="53"/>
      <c s="54"/>
      <c s="55">
        <v>7.9299999999999997</v>
      </c>
      <c s="56">
        <v>0.18099999999999999</v>
      </c>
      <c s="57"/>
      <c s="55"/>
      <c s="56"/>
      <c s="58" t="str">
        <f t="shared" si="5" ref="P24:P49">IF(ISBLANK(K24),"",IF(K24&gt;9.04,"",IF(K24&lt;=7.25,"TSM",IF(K24&lt;=7.45,"SM",IF(K24&lt;=7.7,"KSM",IF(K24&lt;=8,"I A",IF(K24&lt;=8.44,"II A",IF(K24&lt;=9.04,"III A"))))))))</f>
        <v>I A</v>
      </c>
      <c s="53" t="s">
        <v>160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5" spans="1:33" ht="15.75" customHeight="1">
      <c r="A25" s="70">
        <v>14</v>
      </c>
      <c s="48">
        <v>5</v>
      </c>
      <c s="49">
        <v>162</v>
      </c>
      <c s="50" t="s">
        <v>181</v>
      </c>
      <c s="51" t="s">
        <v>182</v>
      </c>
      <c s="52" t="s">
        <v>183</v>
      </c>
      <c s="53" t="s">
        <v>146</v>
      </c>
      <c s="53" t="s">
        <v>147</v>
      </c>
      <c s="53" t="s">
        <v>128</v>
      </c>
      <c s="54"/>
      <c s="55">
        <v>7.9699999999999998</v>
      </c>
      <c s="56">
        <v>0.19700000000000001</v>
      </c>
      <c s="57"/>
      <c s="55"/>
      <c s="56"/>
      <c s="58" t="str">
        <f t="shared" si="5"/>
        <v>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6" spans="1:37" ht="15.75" customHeight="1">
      <c r="A26" s="70">
        <v>15</v>
      </c>
      <c s="48">
        <v>5</v>
      </c>
      <c s="49">
        <v>137</v>
      </c>
      <c s="50" t="s">
        <v>100</v>
      </c>
      <c s="51" t="s">
        <v>101</v>
      </c>
      <c s="52" t="s">
        <v>102</v>
      </c>
      <c s="53" t="s">
        <v>103</v>
      </c>
      <c s="53" t="s">
        <v>66</v>
      </c>
      <c s="53" t="s">
        <v>104</v>
      </c>
      <c s="54"/>
      <c s="55">
        <v>7.9800000000000004</v>
      </c>
      <c s="56">
        <v>0.19700000000000001</v>
      </c>
      <c s="57"/>
      <c s="55"/>
      <c s="56"/>
      <c s="58" t="str">
        <f t="shared" si="5"/>
        <v>I A</v>
      </c>
      <c s="53" t="s">
        <v>105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27" spans="1:37" ht="15.75" customHeight="1">
      <c r="A27" s="70">
        <v>16</v>
      </c>
      <c s="48">
        <v>5</v>
      </c>
      <c s="49">
        <v>83</v>
      </c>
      <c s="50" t="s">
        <v>133</v>
      </c>
      <c s="51" t="s">
        <v>134</v>
      </c>
      <c s="52" t="s">
        <v>135</v>
      </c>
      <c s="53" t="s">
        <v>10</v>
      </c>
      <c s="53" t="s">
        <v>136</v>
      </c>
      <c s="53"/>
      <c s="54"/>
      <c s="55">
        <v>7.9900000000000002</v>
      </c>
      <c s="56">
        <v>0.217</v>
      </c>
      <c s="57"/>
      <c s="55"/>
      <c s="56"/>
      <c s="58" t="str">
        <f t="shared" si="5"/>
        <v>I A</v>
      </c>
      <c s="53" t="s">
        <v>137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28" spans="1:33" ht="15.75" customHeight="1">
      <c r="A28" s="70">
        <v>17</v>
      </c>
      <c s="48">
        <v>3</v>
      </c>
      <c s="49">
        <v>250</v>
      </c>
      <c s="50" t="s">
        <v>161</v>
      </c>
      <c s="51" t="s">
        <v>162</v>
      </c>
      <c s="52" t="s">
        <v>163</v>
      </c>
      <c s="53" t="s">
        <v>164</v>
      </c>
      <c s="53" t="s">
        <v>97</v>
      </c>
      <c s="53" t="s">
        <v>67</v>
      </c>
      <c s="54"/>
      <c s="55">
        <v>8.0099999999999998</v>
      </c>
      <c s="56">
        <v>0.18099999999999999</v>
      </c>
      <c s="57"/>
      <c s="55"/>
      <c s="56"/>
      <c s="58" t="str">
        <f t="shared" si="5"/>
        <v>II A</v>
      </c>
      <c s="53" t="s">
        <v>165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9" spans="1:33" ht="15.75" customHeight="1">
      <c r="A29" s="70">
        <v>18</v>
      </c>
      <c s="48">
        <v>5</v>
      </c>
      <c s="49">
        <v>148</v>
      </c>
      <c s="50" t="s">
        <v>79</v>
      </c>
      <c s="51" t="s">
        <v>80</v>
      </c>
      <c s="52" t="s">
        <v>81</v>
      </c>
      <c s="53" t="s">
        <v>82</v>
      </c>
      <c s="53" t="s">
        <v>83</v>
      </c>
      <c s="53" t="s">
        <v>84</v>
      </c>
      <c s="54"/>
      <c s="55">
        <v>8.0299999999999994</v>
      </c>
      <c s="56">
        <v>0.24199999999999999</v>
      </c>
      <c s="57"/>
      <c s="55"/>
      <c s="56"/>
      <c s="58" t="str">
        <f t="shared" si="5"/>
        <v>II A</v>
      </c>
      <c s="53" t="s">
        <v>85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0" spans="1:37" ht="15.75" customHeight="1">
      <c r="A30" s="70">
        <v>19</v>
      </c>
      <c s="48">
        <v>3</v>
      </c>
      <c s="49">
        <v>16</v>
      </c>
      <c s="50" t="s">
        <v>106</v>
      </c>
      <c s="51" t="s">
        <v>107</v>
      </c>
      <c s="52" t="s">
        <v>108</v>
      </c>
      <c s="53" t="s">
        <v>59</v>
      </c>
      <c s="53" t="s">
        <v>60</v>
      </c>
      <c s="53"/>
      <c s="54"/>
      <c s="55">
        <v>8.0700000000000003</v>
      </c>
      <c s="56">
        <v>0.187</v>
      </c>
      <c s="57"/>
      <c s="55"/>
      <c s="56"/>
      <c s="58" t="str">
        <f t="shared" si="5"/>
        <v>II A</v>
      </c>
      <c s="53" t="s">
        <v>109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1" spans="1:37" ht="15.75" customHeight="1">
      <c r="A31" s="70">
        <v>20</v>
      </c>
      <c s="48">
        <v>5</v>
      </c>
      <c s="49">
        <v>84</v>
      </c>
      <c s="50" t="s">
        <v>69</v>
      </c>
      <c s="51" t="s">
        <v>205</v>
      </c>
      <c s="52" t="s">
        <v>206</v>
      </c>
      <c s="53" t="s">
        <v>10</v>
      </c>
      <c s="53" t="s">
        <v>72</v>
      </c>
      <c s="53"/>
      <c s="54"/>
      <c s="55">
        <v>8.0999999999999996</v>
      </c>
      <c s="56">
        <v>0.19700000000000001</v>
      </c>
      <c s="57"/>
      <c s="55"/>
      <c s="56"/>
      <c s="58" t="str">
        <f t="shared" si="5"/>
        <v>II A</v>
      </c>
      <c s="53" t="s">
        <v>207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2" spans="1:37" ht="15.75" customHeight="1">
      <c r="A32" s="70">
        <v>21</v>
      </c>
      <c s="48">
        <v>5</v>
      </c>
      <c s="49">
        <v>126</v>
      </c>
      <c s="50" t="s">
        <v>42</v>
      </c>
      <c s="51" t="s">
        <v>43</v>
      </c>
      <c s="52" t="s">
        <v>44</v>
      </c>
      <c s="53" t="s">
        <v>45</v>
      </c>
      <c s="53" t="s">
        <v>46</v>
      </c>
      <c s="53" t="s">
        <v>47</v>
      </c>
      <c s="54"/>
      <c s="55">
        <v>8.1400000000000006</v>
      </c>
      <c s="56">
        <v>0.17299999999999999</v>
      </c>
      <c s="57"/>
      <c s="55"/>
      <c s="56"/>
      <c s="58" t="str">
        <f t="shared" si="5"/>
        <v>II A</v>
      </c>
      <c s="53" t="s">
        <v>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3" spans="1:37" ht="15.75" customHeight="1">
      <c r="A33" s="70">
        <v>22</v>
      </c>
      <c s="48">
        <v>2</v>
      </c>
      <c s="49">
        <v>122</v>
      </c>
      <c s="50" t="s">
        <v>49</v>
      </c>
      <c s="51" t="s">
        <v>50</v>
      </c>
      <c s="52" t="s">
        <v>51</v>
      </c>
      <c s="53" t="s">
        <v>52</v>
      </c>
      <c s="53" t="s">
        <v>53</v>
      </c>
      <c s="53" t="s">
        <v>54</v>
      </c>
      <c s="54"/>
      <c s="55">
        <v>8.1799999999999997</v>
      </c>
      <c s="56">
        <v>0.16300000000000001</v>
      </c>
      <c s="57"/>
      <c s="55"/>
      <c s="56"/>
      <c s="58" t="str">
        <f t="shared" si="5"/>
        <v>II A</v>
      </c>
      <c s="53" t="s">
        <v>55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4" spans="1:33" ht="15.75" customHeight="1">
      <c r="A34" s="70">
        <v>23</v>
      </c>
      <c s="48">
        <v>1</v>
      </c>
      <c s="49">
        <v>80</v>
      </c>
      <c s="50" t="s">
        <v>86</v>
      </c>
      <c s="51" t="s">
        <v>87</v>
      </c>
      <c s="52" t="s">
        <v>88</v>
      </c>
      <c s="53" t="s">
        <v>10</v>
      </c>
      <c s="53" t="s">
        <v>72</v>
      </c>
      <c s="53"/>
      <c s="54"/>
      <c s="55">
        <v>8.1899999999999995</v>
      </c>
      <c s="56">
        <v>0.255</v>
      </c>
      <c s="57"/>
      <c s="55"/>
      <c s="56"/>
      <c s="58" t="str">
        <f t="shared" si="5"/>
        <v>II A</v>
      </c>
      <c s="53" t="s">
        <v>89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5" spans="1:33" ht="15.75" customHeight="1">
      <c r="A35" s="70">
        <v>24</v>
      </c>
      <c s="48">
        <v>6</v>
      </c>
      <c s="49">
        <v>17</v>
      </c>
      <c s="50" t="s">
        <v>90</v>
      </c>
      <c s="51" t="s">
        <v>91</v>
      </c>
      <c s="52" t="s">
        <v>92</v>
      </c>
      <c s="53" t="s">
        <v>59</v>
      </c>
      <c s="53" t="s">
        <v>60</v>
      </c>
      <c s="53"/>
      <c s="54"/>
      <c s="55">
        <v>8.2400000000000002</v>
      </c>
      <c s="56">
        <v>0.38100000000000001</v>
      </c>
      <c s="57"/>
      <c s="55"/>
      <c s="56"/>
      <c s="58" t="str">
        <f t="shared" si="5"/>
        <v>II A</v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6" spans="1:37" ht="15.75" customHeight="1">
      <c r="A36" s="70">
        <v>24</v>
      </c>
      <c s="48">
        <v>2</v>
      </c>
      <c s="49">
        <v>175</v>
      </c>
      <c s="50" t="s">
        <v>138</v>
      </c>
      <c s="51" t="s">
        <v>139</v>
      </c>
      <c s="52" t="s">
        <v>140</v>
      </c>
      <c s="53" t="s">
        <v>59</v>
      </c>
      <c s="53" t="s">
        <v>127</v>
      </c>
      <c s="53" t="s">
        <v>141</v>
      </c>
      <c s="54"/>
      <c s="55">
        <v>8.2400000000000002</v>
      </c>
      <c s="56">
        <v>0.16300000000000001</v>
      </c>
      <c s="57"/>
      <c s="55"/>
      <c s="56"/>
      <c s="58" t="str">
        <f t="shared" si="5"/>
        <v>II A</v>
      </c>
      <c s="53" t="s">
        <v>142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7" spans="1:37" ht="15.75" customHeight="1">
      <c r="A37" s="70">
        <v>26</v>
      </c>
      <c s="48">
        <v>2</v>
      </c>
      <c s="49">
        <v>81</v>
      </c>
      <c s="50" t="s">
        <v>208</v>
      </c>
      <c s="51" t="s">
        <v>209</v>
      </c>
      <c s="52" t="s">
        <v>210</v>
      </c>
      <c s="53" t="s">
        <v>10</v>
      </c>
      <c s="53" t="s">
        <v>72</v>
      </c>
      <c s="53"/>
      <c s="54"/>
      <c s="55">
        <v>8.2599999999999998</v>
      </c>
      <c s="56">
        <v>0.222</v>
      </c>
      <c s="57"/>
      <c s="55"/>
      <c s="56"/>
      <c s="58" t="str">
        <f t="shared" si="5"/>
        <v>II A</v>
      </c>
      <c s="53" t="s">
        <v>211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8" spans="1:37" ht="15.75" customHeight="1">
      <c r="A38" s="70">
        <v>27</v>
      </c>
      <c s="48">
        <v>2</v>
      </c>
      <c s="49">
        <v>102</v>
      </c>
      <c s="50" t="s">
        <v>110</v>
      </c>
      <c s="51" t="s">
        <v>111</v>
      </c>
      <c s="52" t="s">
        <v>112</v>
      </c>
      <c s="53" t="s">
        <v>113</v>
      </c>
      <c s="53" t="s">
        <v>114</v>
      </c>
      <c s="53" t="s">
        <v>115</v>
      </c>
      <c s="54"/>
      <c s="55">
        <v>8.2699999999999996</v>
      </c>
      <c s="56">
        <v>0.14099999999999999</v>
      </c>
      <c s="57"/>
      <c s="55"/>
      <c s="56"/>
      <c s="58" t="str">
        <f t="shared" si="5"/>
        <v>II A</v>
      </c>
      <c s="53" t="s">
        <v>116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39" spans="1:37" ht="15.75" customHeight="1">
      <c r="A39" s="70">
        <v>28</v>
      </c>
      <c s="48">
        <v>6</v>
      </c>
      <c s="49">
        <v>218</v>
      </c>
      <c s="50" t="s">
        <v>117</v>
      </c>
      <c s="51" t="s">
        <v>118</v>
      </c>
      <c s="52" t="s">
        <v>119</v>
      </c>
      <c s="53" t="s">
        <v>120</v>
      </c>
      <c s="53" t="s">
        <v>66</v>
      </c>
      <c s="53" t="s">
        <v>121</v>
      </c>
      <c s="54"/>
      <c s="55">
        <v>8.3800000000000008</v>
      </c>
      <c s="56">
        <v>0.13800000000000001</v>
      </c>
      <c s="57"/>
      <c s="55"/>
      <c s="56"/>
      <c s="58" t="str">
        <f t="shared" si="5"/>
        <v>II A</v>
      </c>
      <c s="53" t="s">
        <v>122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0" spans="1:33" ht="15.75" customHeight="1">
      <c r="A40" s="70">
        <v>29</v>
      </c>
      <c s="48">
        <v>6</v>
      </c>
      <c s="49">
        <v>26</v>
      </c>
      <c s="50" t="s">
        <v>167</v>
      </c>
      <c s="51" t="s">
        <v>168</v>
      </c>
      <c s="52" t="s">
        <v>169</v>
      </c>
      <c s="53" t="s">
        <v>170</v>
      </c>
      <c s="53" t="s">
        <v>60</v>
      </c>
      <c s="53"/>
      <c s="54"/>
      <c s="55">
        <v>8.4900000000000002</v>
      </c>
      <c s="56">
        <v>0.19700000000000001</v>
      </c>
      <c s="57"/>
      <c s="55"/>
      <c s="56"/>
      <c s="58" t="str">
        <f t="shared" si="5"/>
        <v>III A</v>
      </c>
      <c s="53" t="s">
        <v>171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1" spans="1:33" ht="15.75" customHeight="1">
      <c r="A41" s="70">
        <v>30</v>
      </c>
      <c s="48">
        <v>2</v>
      </c>
      <c s="49">
        <v>221</v>
      </c>
      <c s="50" t="s">
        <v>184</v>
      </c>
      <c s="51" t="s">
        <v>185</v>
      </c>
      <c s="52" t="s">
        <v>186</v>
      </c>
      <c s="53" t="s">
        <v>120</v>
      </c>
      <c s="53" t="s">
        <v>66</v>
      </c>
      <c s="53" t="s">
        <v>104</v>
      </c>
      <c s="54"/>
      <c s="55">
        <v>8.7100000000000009</v>
      </c>
      <c s="56">
        <v>0.222</v>
      </c>
      <c s="57"/>
      <c s="55"/>
      <c s="56"/>
      <c s="58" t="str">
        <f t="shared" si="5"/>
        <v>III A</v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2" spans="1:37" ht="15.75" customHeight="1">
      <c r="A42" s="70">
        <v>31</v>
      </c>
      <c s="48">
        <v>6</v>
      </c>
      <c s="49">
        <v>165</v>
      </c>
      <c s="50" t="s">
        <v>143</v>
      </c>
      <c s="51" t="s">
        <v>144</v>
      </c>
      <c s="52" t="s">
        <v>145</v>
      </c>
      <c s="53" t="s">
        <v>146</v>
      </c>
      <c s="53" t="s">
        <v>147</v>
      </c>
      <c s="53" t="s">
        <v>128</v>
      </c>
      <c s="54"/>
      <c s="55">
        <v>8.7699999999999996</v>
      </c>
      <c s="56">
        <v>0.23400000000000001</v>
      </c>
      <c s="57"/>
      <c s="55"/>
      <c s="56"/>
      <c s="58" t="str">
        <f t="shared" si="5"/>
        <v>III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3" spans="1:37" ht="15.75" customHeight="1">
      <c r="A43" s="70">
        <v>32</v>
      </c>
      <c s="48">
        <v>6</v>
      </c>
      <c s="49">
        <v>18</v>
      </c>
      <c s="50" t="s">
        <v>56</v>
      </c>
      <c s="51" t="s">
        <v>57</v>
      </c>
      <c s="52" t="s">
        <v>58</v>
      </c>
      <c s="53" t="s">
        <v>59</v>
      </c>
      <c s="53" t="s">
        <v>60</v>
      </c>
      <c s="53"/>
      <c s="54"/>
      <c s="55">
        <v>8.7799999999999994</v>
      </c>
      <c s="56">
        <v>0.218</v>
      </c>
      <c s="57"/>
      <c s="55"/>
      <c s="56"/>
      <c s="58" t="str">
        <f t="shared" si="5"/>
        <v>III A</v>
      </c>
      <c s="53" t="s">
        <v>61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4" spans="1:37" ht="15.75" customHeight="1">
      <c r="A44" s="70">
        <v>33</v>
      </c>
      <c s="48">
        <v>1</v>
      </c>
      <c s="49">
        <v>127</v>
      </c>
      <c s="50" t="s">
        <v>212</v>
      </c>
      <c s="51" t="s">
        <v>213</v>
      </c>
      <c s="52" t="s">
        <v>214</v>
      </c>
      <c s="53" t="s">
        <v>45</v>
      </c>
      <c s="53" t="s">
        <v>46</v>
      </c>
      <c s="53" t="s">
        <v>47</v>
      </c>
      <c s="54"/>
      <c s="55">
        <v>9.1600000000000001</v>
      </c>
      <c s="56" t="s">
        <v>204</v>
      </c>
      <c s="57"/>
      <c s="55"/>
      <c s="56"/>
      <c s="58" t="str">
        <f t="shared" si="5"/>
        <v/>
      </c>
      <c s="53" t="s">
        <v>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5" spans="1:37" ht="15.75" customHeight="1">
      <c r="A45" s="48"/>
      <c s="48">
        <v>1</v>
      </c>
      <c s="49">
        <v>225</v>
      </c>
      <c s="50" t="s">
        <v>149</v>
      </c>
      <c s="51" t="s">
        <v>150</v>
      </c>
      <c s="52" t="s">
        <v>151</v>
      </c>
      <c s="53" t="s">
        <v>120</v>
      </c>
      <c s="53" t="s">
        <v>66</v>
      </c>
      <c s="53" t="s">
        <v>104</v>
      </c>
      <c s="54"/>
      <c s="55" t="s">
        <v>152</v>
      </c>
      <c s="56">
        <v>0.024</v>
      </c>
      <c s="57"/>
      <c s="55"/>
      <c s="56"/>
      <c s="58" t="str">
        <f t="shared" si="5"/>
        <v/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46" spans="1:33" ht="15.75" customHeight="1">
      <c r="A46" s="48"/>
      <c s="48">
        <v>3</v>
      </c>
      <c s="49">
        <v>20</v>
      </c>
      <c s="50" t="s">
        <v>187</v>
      </c>
      <c s="51" t="s">
        <v>188</v>
      </c>
      <c s="52" t="s">
        <v>189</v>
      </c>
      <c s="53" t="s">
        <v>59</v>
      </c>
      <c s="53" t="s">
        <v>60</v>
      </c>
      <c s="53"/>
      <c s="54"/>
      <c s="55" t="s">
        <v>190</v>
      </c>
      <c s="56"/>
      <c s="57"/>
      <c s="55"/>
      <c s="56"/>
      <c s="58" t="str">
        <f t="shared" si="5"/>
        <v/>
      </c>
      <c s="53" t="s">
        <v>191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7" spans="1:33" ht="15.75" customHeight="1">
      <c r="A47" s="48"/>
      <c s="48">
        <v>2</v>
      </c>
      <c s="49">
        <v>31</v>
      </c>
      <c s="50" t="s">
        <v>172</v>
      </c>
      <c s="51" t="s">
        <v>173</v>
      </c>
      <c s="52" t="s">
        <v>174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58" t="str">
        <f t="shared" si="5"/>
        <v/>
      </c>
      <c s="53" t="s">
        <v>61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8" spans="1:33" ht="15.75" customHeight="1">
      <c r="A48" s="48"/>
      <c s="48">
        <v>6</v>
      </c>
      <c s="49">
        <v>19</v>
      </c>
      <c s="50" t="s">
        <v>192</v>
      </c>
      <c s="51" t="s">
        <v>193</v>
      </c>
      <c s="52" t="s">
        <v>194</v>
      </c>
      <c s="53" t="s">
        <v>195</v>
      </c>
      <c s="53" t="s">
        <v>60</v>
      </c>
      <c s="53" t="s">
        <v>196</v>
      </c>
      <c s="54"/>
      <c s="55" t="s">
        <v>175</v>
      </c>
      <c s="56"/>
      <c s="57"/>
      <c s="55"/>
      <c s="56"/>
      <c s="58" t="str">
        <f t="shared" si="5"/>
        <v/>
      </c>
      <c s="53" t="s">
        <v>197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9" spans="1:37" ht="15.75" customHeight="1">
      <c r="A49" s="48"/>
      <c s="48">
        <v>6</v>
      </c>
      <c s="49">
        <v>22</v>
      </c>
      <c s="50" t="s">
        <v>215</v>
      </c>
      <c s="51" t="s">
        <v>216</v>
      </c>
      <c s="52" t="s">
        <v>217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58" t="str">
        <f t="shared" si="5"/>
        <v/>
      </c>
      <c s="53" t="s">
        <v>218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</row>
    <row r="50" spans="1:33" ht="12.75" customHeight="1">
      <c r="A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3" ht="12.75" customHeight="1">
      <c r="A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3" ht="12.75" customHeight="1">
      <c r="A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3" ht="12.75" customHeight="1">
      <c r="A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3" ht="12.75" customHeight="1">
      <c r="A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3" ht="12.75" customHeight="1">
      <c r="A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3" ht="12.75" customHeight="1">
      <c r="A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3" ht="12.75" customHeight="1">
      <c r="A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3" ht="12.75" customHeight="1">
      <c r="A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3" ht="12.75" customHeight="1">
      <c r="A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3" ht="12.75" customHeight="1">
      <c r="A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3" ht="12.75" customHeight="1">
      <c r="A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3" ht="12.75" customHeight="1">
      <c r="A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3" ht="12.75" customHeight="1">
      <c r="A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3" ht="12.75" customHeight="1">
      <c r="A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3" ht="12.75" customHeight="1">
      <c r="A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3" ht="12.75" customHeight="1">
      <c r="A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3" ht="12.75" customHeight="1">
      <c r="A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3" ht="12.75" customHeight="1">
      <c r="A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3" ht="12.75" customHeight="1">
      <c r="A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3" ht="12.75" customHeight="1">
      <c r="A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3" ht="12.75" customHeight="1">
      <c r="A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3" ht="12.75" customHeight="1">
      <c r="A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3" ht="12.75" customHeight="1">
      <c r="A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3" ht="12.75" customHeight="1">
      <c r="A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3" ht="12.75" customHeight="1">
      <c r="A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3" ht="12.75" customHeight="1">
      <c r="A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3" ht="12.75" customHeight="1">
      <c r="A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3" ht="12.75" customHeight="1">
      <c r="A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3" ht="12.75" customHeight="1">
      <c r="A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3" ht="12.75" customHeight="1">
      <c r="A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3" ht="12.75" customHeight="1">
      <c r="A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3" ht="12.75" customHeight="1">
      <c r="A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3" ht="12.75" customHeight="1">
      <c r="A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3" ht="12.75" customHeight="1">
      <c r="A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3" ht="12.75" customHeight="1">
      <c r="A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3" ht="12.75" customHeight="1">
      <c r="A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3" ht="12.75" customHeight="1">
      <c r="A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3" ht="12.75" customHeight="1">
      <c r="A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3" ht="12.75" customHeight="1">
      <c r="A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3" ht="12.75" customHeight="1">
      <c r="A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3" ht="12.75" customHeight="1">
      <c r="A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3" ht="12.75" customHeight="1">
      <c r="A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3" ht="12.75" customHeight="1">
      <c r="A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3" ht="12.75" customHeight="1">
      <c r="A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3" ht="12.75" customHeight="1">
      <c r="A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3" ht="12.75" customHeight="1">
      <c r="A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3" ht="12.75" customHeight="1">
      <c r="A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3" ht="12.75" customHeight="1">
      <c r="A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3" ht="12.75" customHeight="1">
      <c r="A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3" ht="12.75" customHeight="1">
      <c r="A1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3" ht="12.75" customHeight="1">
      <c r="A1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3" ht="12.75" customHeight="1">
      <c r="A1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3" ht="12.75" customHeight="1">
      <c r="A1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3" ht="12.75" customHeight="1">
      <c r="A1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3" ht="12.75" customHeight="1">
      <c r="A1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3" ht="12.75" customHeight="1">
      <c r="A1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3" ht="12.75" customHeight="1">
      <c r="A1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3" ht="12.75" customHeight="1">
      <c r="A1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3" ht="12.75" customHeight="1">
      <c r="A1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3" ht="12.75" customHeight="1">
      <c r="A1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3" ht="12.75" customHeight="1">
      <c r="A1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3" ht="12.75" customHeight="1">
      <c r="A1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3" ht="12.75" customHeight="1">
      <c r="A1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3" ht="12.75" customHeight="1">
      <c r="A1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3" ht="12.75" customHeight="1">
      <c r="A1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3" ht="12.75" customHeight="1">
      <c r="A1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3" ht="12.75" customHeight="1">
      <c r="A1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3" ht="12.75" customHeight="1">
      <c r="A1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3" ht="12.75" customHeight="1">
      <c r="A1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3" ht="12.75" customHeight="1">
      <c r="A1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3" ht="12.75" customHeight="1">
      <c r="A1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3" ht="12.75" customHeight="1">
      <c r="A1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3" ht="12.75" customHeight="1">
      <c r="A1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3" ht="12.75" customHeight="1">
      <c r="A1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3" ht="12.75" customHeight="1">
      <c r="A1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3" ht="12.75" customHeight="1">
      <c r="A1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3" ht="12.75" customHeight="1">
      <c r="A1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3" ht="12.75" customHeight="1">
      <c r="A1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3" ht="12.75" customHeight="1">
      <c r="A1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3" ht="12.75" customHeight="1">
      <c r="A1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3" ht="12.75" customHeight="1">
      <c r="A1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3" ht="12.75" customHeight="1">
      <c r="A1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3" ht="12.75" customHeight="1">
      <c r="A1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3" ht="12.75" customHeight="1">
      <c r="A1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3" ht="12.75" customHeight="1">
      <c r="A1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3" ht="12.75" customHeight="1">
      <c r="A1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3" ht="12.75" customHeight="1">
      <c r="A1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3" ht="12.75" customHeight="1">
      <c r="A1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3" ht="12.75" customHeight="1">
      <c r="A1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3" ht="12.75" customHeight="1">
      <c r="A1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3" ht="12.75" customHeight="1">
      <c r="A1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3" ht="12.75" customHeight="1">
      <c r="A1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3" ht="12.75" customHeight="1">
      <c r="A1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3" ht="12.75" customHeight="1">
      <c r="A1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3" ht="12.75" customHeight="1">
      <c r="A1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3" ht="12.75" customHeight="1">
      <c r="A1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3" ht="12.75" customHeight="1">
      <c r="A1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3" ht="12.75" customHeight="1">
      <c r="A1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3" ht="12.75" customHeight="1">
      <c r="A1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3" ht="12.75" customHeight="1">
      <c r="A1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3" ht="12.75" customHeight="1">
      <c r="A1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3" ht="12.75" customHeight="1">
      <c r="A1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3" ht="12.75" customHeight="1">
      <c r="A1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3" ht="12.75" customHeight="1">
      <c r="A1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3" ht="12.75" customHeight="1">
      <c r="A1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3" ht="12.75" customHeight="1">
      <c r="A1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3" ht="12.75" customHeight="1">
      <c r="A1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3" ht="12.75" customHeight="1">
      <c r="A1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3" ht="12.75" customHeight="1">
      <c r="A1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3" ht="12.75" customHeight="1">
      <c r="A1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3" ht="12.75" customHeight="1">
      <c r="A1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3" ht="12.75" customHeight="1">
      <c r="A1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3" ht="12.75" customHeight="1">
      <c r="A1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3" ht="12.75" customHeight="1">
      <c r="A1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3" ht="12.75" customHeight="1">
      <c r="A1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3" ht="12.75" customHeight="1">
      <c r="A1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3" ht="12.75" customHeight="1">
      <c r="A1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3" ht="12.75" customHeight="1">
      <c r="A1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3" ht="12.75" customHeight="1">
      <c r="A1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3" ht="12.75" customHeight="1">
      <c r="A1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3" ht="12.75" customHeight="1">
      <c r="A1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3" ht="12.75" customHeight="1">
      <c r="A1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3" ht="12.75" customHeight="1">
      <c r="A1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3" ht="12.75" customHeight="1">
      <c r="A1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3" ht="12.75" customHeight="1">
      <c r="A1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3" ht="12.75" customHeight="1">
      <c r="A1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3" ht="12.75" customHeight="1">
      <c r="A1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3" ht="12.75" customHeight="1">
      <c r="A1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3" ht="12.75" customHeight="1">
      <c r="A1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3" ht="12.75" customHeight="1">
      <c r="A1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3" ht="12.75" customHeight="1">
      <c r="A1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3" ht="12.75" customHeight="1">
      <c r="A1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3" ht="12.75" customHeight="1">
      <c r="A1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3" ht="12.75" customHeight="1">
      <c r="A1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3" ht="12.75" customHeight="1">
      <c r="A1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3" ht="12.75" customHeight="1">
      <c r="A1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3" ht="12.75" customHeight="1">
      <c r="A1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3" ht="12.75" customHeight="1">
      <c r="A1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3" ht="12.75" customHeight="1">
      <c r="A1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3" ht="12.75" customHeight="1">
      <c r="A1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3" ht="12.75" customHeight="1">
      <c r="A1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3" ht="12.75" customHeight="1">
      <c r="A1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3" ht="12.75" customHeight="1">
      <c r="A1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3" ht="12.75" customHeight="1">
      <c r="A1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3" ht="12.75" customHeight="1">
      <c r="A1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3" ht="12.75" customHeight="1">
      <c r="A1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3" ht="12.75" customHeight="1">
      <c r="A1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3" ht="12.75" customHeight="1">
      <c r="A1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3" ht="12.75" customHeight="1">
      <c r="A1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3" ht="12.75" customHeight="1">
      <c r="A2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3" ht="12.75" customHeight="1">
      <c r="A2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3" ht="12.75" customHeight="1">
      <c r="A2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3" ht="12.75" customHeight="1">
      <c r="A2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3" ht="12.75" customHeight="1">
      <c r="A2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3" ht="12.75" customHeight="1">
      <c r="A2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3" ht="12.75" customHeight="1">
      <c r="A2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3" ht="12.75" customHeight="1">
      <c r="A2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3" ht="12.75" customHeight="1">
      <c r="A2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3" ht="12.75" customHeight="1">
      <c r="A2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3" ht="12.75" customHeight="1">
      <c r="A2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3" ht="12.75" customHeight="1">
      <c r="A2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3" ht="12.75" customHeight="1">
      <c r="A2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3" ht="12.75" customHeight="1">
      <c r="A2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3" ht="12.75" customHeight="1">
      <c r="A2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3" ht="12.75" customHeight="1">
      <c r="A2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3" ht="12.75" customHeight="1">
      <c r="A2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3" ht="12.75" customHeight="1">
      <c r="A2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3" ht="12.75" customHeight="1">
      <c r="A2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3" ht="12.75" customHeight="1">
      <c r="A2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3" ht="12.75" customHeight="1">
      <c r="A2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3" ht="12.75" customHeight="1">
      <c r="A2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3" ht="12.75" customHeight="1">
      <c r="A2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3" ht="12.75" customHeight="1">
      <c r="A2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3" ht="12.75" customHeight="1">
      <c r="A2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3" ht="12.75" customHeight="1">
      <c r="A2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3" ht="12.75" customHeight="1">
      <c r="A2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3" ht="12.75" customHeight="1">
      <c r="A2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3" ht="12.75" customHeight="1">
      <c r="A2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3" ht="12.75" customHeight="1">
      <c r="A2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3" ht="12.75" customHeight="1">
      <c r="A2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3" ht="12.75" customHeight="1">
      <c r="A2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3" ht="12.75" customHeight="1">
      <c r="A2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3" ht="12.75" customHeight="1">
      <c r="A2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3" ht="12.75" customHeight="1">
      <c r="A2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3" ht="12.75" customHeight="1">
      <c r="A2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3" ht="12.75" customHeight="1">
      <c r="A2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3" ht="12.75" customHeight="1">
      <c r="A2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3" ht="12.75" customHeight="1">
      <c r="A2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3" ht="12.75" customHeight="1">
      <c r="A2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3" ht="12.75" customHeight="1">
      <c r="A2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3" ht="12.75" customHeight="1">
      <c r="A2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3" ht="12.75" customHeight="1">
      <c r="A2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3" ht="12.75" customHeight="1">
      <c r="A2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3" ht="12.75" customHeight="1">
      <c r="A2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3" ht="12.75" customHeight="1">
      <c r="A2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3" ht="12.75" customHeight="1">
      <c r="A2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3" ht="12.75" customHeight="1">
      <c r="A2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3" ht="12.75" customHeight="1">
      <c r="A2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3" ht="12.75" customHeight="1">
      <c r="A2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3" ht="12.75" customHeight="1">
      <c r="A2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3" ht="12.75" customHeight="1">
      <c r="A2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3" ht="12.75" customHeight="1">
      <c r="A2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3" ht="12.75" customHeight="1">
      <c r="A2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3" ht="12.75" customHeight="1">
      <c r="A2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3" ht="12.75" customHeight="1">
      <c r="A2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3" ht="12.75" customHeight="1">
      <c r="A2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3" ht="12.75" customHeight="1">
      <c r="A2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3" ht="12.75" customHeight="1">
      <c r="A2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3" ht="12.75" customHeight="1">
      <c r="A2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3" ht="12.75" customHeight="1">
      <c r="A2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3" ht="12.75" customHeight="1">
      <c r="A2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3" ht="12.75" customHeight="1">
      <c r="A2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3" ht="12.75" customHeight="1">
      <c r="A2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3" ht="12.75" customHeight="1">
      <c r="A2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3" ht="12.75" customHeight="1">
      <c r="A2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3" ht="12.75" customHeight="1">
      <c r="A2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3" ht="12.75" customHeight="1">
      <c r="A2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3" ht="12.75" customHeight="1">
      <c r="A2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3" ht="12.75" customHeight="1">
      <c r="A2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3" ht="12.75" customHeight="1">
      <c r="A2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3" ht="12.75" customHeight="1">
      <c r="A2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3" ht="12.75" customHeight="1">
      <c r="A2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3" ht="12.75" customHeight="1">
      <c r="A2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3" ht="12.75" customHeight="1">
      <c r="A2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3" ht="12.75" customHeight="1">
      <c r="A2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3" ht="12.75" customHeight="1">
      <c r="A2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3" ht="12.75" customHeight="1">
      <c r="A2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3" ht="12.75" customHeight="1">
      <c r="A2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3" ht="12.75" customHeight="1">
      <c r="A2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3" ht="12.75" customHeight="1">
      <c r="A2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3" ht="12.75" customHeight="1">
      <c r="A2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3" ht="12.75" customHeight="1">
      <c r="A2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3" ht="12.75" customHeight="1">
      <c r="A2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3" ht="12.75" customHeight="1">
      <c r="A2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3" ht="12.75" customHeight="1">
      <c r="A2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3" ht="12.75" customHeight="1">
      <c r="A2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3" ht="12.75" customHeight="1">
      <c r="A2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3" ht="12.75" customHeight="1">
      <c r="A2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3" ht="12.75" customHeight="1">
      <c r="A2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3" ht="12.75" customHeight="1">
      <c r="A2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3" ht="12.75" customHeight="1">
      <c r="A2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3" ht="12.75" customHeight="1">
      <c r="A2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3" ht="12.75" customHeight="1">
      <c r="A2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3" ht="12.75" customHeight="1">
      <c r="A2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3" ht="12.75" customHeight="1">
      <c r="A2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3" ht="12.75" customHeight="1">
      <c r="A2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3" ht="12.75" customHeight="1">
      <c r="A2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3" ht="12.75" customHeight="1">
      <c r="A2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3" ht="12.75" customHeight="1">
      <c r="A2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3" ht="12.75" customHeight="1">
      <c r="A3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3" ht="12.75" customHeight="1">
      <c r="A3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3" ht="12.75" customHeight="1">
      <c r="A3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3" ht="12.75" customHeight="1">
      <c r="A3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3" ht="12.75" customHeight="1">
      <c r="A3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3" ht="12.75" customHeight="1">
      <c r="A3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3" ht="12.75" customHeight="1">
      <c r="A3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3" ht="12.75" customHeight="1">
      <c r="A3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3" ht="12.75" customHeight="1">
      <c r="A3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3" ht="12.75" customHeight="1">
      <c r="A3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3" ht="12.75" customHeight="1">
      <c r="A3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3" ht="12.75" customHeight="1">
      <c r="A3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3" ht="12.75" customHeight="1">
      <c r="A3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3" ht="12.75" customHeight="1">
      <c r="A3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3" ht="12.75" customHeight="1">
      <c r="A3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3" ht="12.75" customHeight="1">
      <c r="A3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3" ht="12.75" customHeight="1">
      <c r="A3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3" ht="12.75" customHeight="1">
      <c r="A3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3" ht="12.75" customHeight="1">
      <c r="A3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3" ht="12.75" customHeight="1">
      <c r="A3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3" ht="12.75" customHeight="1">
      <c r="A3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3" ht="12.75" customHeight="1">
      <c r="A3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3" ht="12.75" customHeight="1">
      <c r="A3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3" ht="12.75" customHeight="1">
      <c r="A3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3" ht="12.75" customHeight="1">
      <c r="A3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3" ht="12.75" customHeight="1">
      <c r="A3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3" ht="12.75" customHeight="1">
      <c r="A3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3" ht="12.75" customHeight="1">
      <c r="A3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3" ht="12.75" customHeight="1">
      <c r="A3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3" ht="12.75" customHeight="1">
      <c r="A3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3" ht="12.75" customHeight="1">
      <c r="A3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3" ht="12.75" customHeight="1">
      <c r="A3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3" ht="12.75" customHeight="1">
      <c r="A3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3" ht="12.75" customHeight="1">
      <c r="A3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3" ht="12.75" customHeight="1">
      <c r="A3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3" ht="12.75" customHeight="1">
      <c r="A3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3" ht="12.75" customHeight="1">
      <c r="A3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3" ht="12.75" customHeight="1">
      <c r="A3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3" ht="12.75" customHeight="1">
      <c r="A3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3" ht="12.75" customHeight="1">
      <c r="A3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3" ht="12.75" customHeight="1">
      <c r="A3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3" ht="12.75" customHeight="1">
      <c r="A3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3" ht="12.75" customHeight="1">
      <c r="A3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3" ht="12.75" customHeight="1">
      <c r="A3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3" ht="12.75" customHeight="1">
      <c r="A3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3" ht="12.75" customHeight="1">
      <c r="A3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3" ht="12.75" customHeight="1">
      <c r="A3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3" ht="12.75" customHeight="1">
      <c r="A3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3" ht="12.75" customHeight="1">
      <c r="A3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3" ht="12.75" customHeight="1">
      <c r="A3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3" ht="12.75" customHeight="1">
      <c r="A3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3" ht="12.75" customHeight="1">
      <c r="A3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3" ht="12.75" customHeight="1">
      <c r="A3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3" ht="12.75" customHeight="1">
      <c r="A3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3" ht="12.75" customHeight="1">
      <c r="A3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3" ht="12.75" customHeight="1">
      <c r="A3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3" ht="12.75" customHeight="1">
      <c r="A3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3" ht="12.75" customHeight="1">
      <c r="A3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3" ht="12.75" customHeight="1">
      <c r="A3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3" ht="12.75" customHeight="1">
      <c r="A3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3" ht="12.75" customHeight="1">
      <c r="A3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3" ht="12.75" customHeight="1">
      <c r="A3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3" ht="12.75" customHeight="1">
      <c r="A3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3" ht="12.75" customHeight="1">
      <c r="A3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3" ht="12.75" customHeight="1">
      <c r="A3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3" ht="12.75" customHeight="1">
      <c r="A3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3" ht="12.75" customHeight="1">
      <c r="A3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3" ht="12.75" customHeight="1">
      <c r="A3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3" ht="12.75" customHeight="1">
      <c r="A3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3" ht="12.75" customHeight="1">
      <c r="A3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3" ht="12.75" customHeight="1">
      <c r="A3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3" ht="12.75" customHeight="1">
      <c r="A3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3" ht="12.75" customHeight="1">
      <c r="A3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3" ht="12.75" customHeight="1">
      <c r="A3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3" ht="12.75" customHeight="1">
      <c r="A3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3" ht="12.75" customHeight="1">
      <c r="A3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3" ht="12.75" customHeight="1">
      <c r="A3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3" ht="12.75" customHeight="1">
      <c r="A3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3" ht="12.75" customHeight="1">
      <c r="A3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3" ht="12.75" customHeight="1">
      <c r="A3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3" ht="12.75" customHeight="1">
      <c r="A3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3" ht="12.75" customHeight="1">
      <c r="A3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3" ht="12.75" customHeight="1">
      <c r="A3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3" ht="12.75" customHeight="1">
      <c r="A3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3" ht="12.75" customHeight="1">
      <c r="A3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3" ht="12.75" customHeight="1">
      <c r="A3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3" ht="12.75" customHeight="1">
      <c r="A3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3" ht="12.75" customHeight="1">
      <c r="A3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3" ht="12.75" customHeight="1">
      <c r="A3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3" ht="12.75" customHeight="1">
      <c r="A3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3" ht="12.75" customHeight="1">
      <c r="A3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3" ht="12.75" customHeight="1">
      <c r="A3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3" ht="12.75" customHeight="1">
      <c r="A3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3" ht="12.75" customHeight="1">
      <c r="A3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3" ht="12.75" customHeight="1">
      <c r="A3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3" ht="12.75" customHeight="1">
      <c r="A3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3" ht="12.75" customHeight="1">
      <c r="A3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3" ht="12.75" customHeight="1">
      <c r="A3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3" ht="12.75" customHeight="1">
      <c r="A3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3" ht="12.75" customHeight="1">
      <c r="A3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3" ht="12.75" customHeight="1">
      <c r="A4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3" ht="12.75" customHeight="1">
      <c r="A4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3" ht="12.75" customHeight="1">
      <c r="A4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3" ht="12.75" customHeight="1">
      <c r="A4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3" ht="12.75" customHeight="1">
      <c r="A4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3" ht="12.75" customHeight="1">
      <c r="A4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3" ht="12.75" customHeight="1">
      <c r="A4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3" ht="12.75" customHeight="1">
      <c r="A4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3" ht="12.75" customHeight="1">
      <c r="A4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3" ht="12.75" customHeight="1">
      <c r="A4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3" ht="12.75" customHeight="1">
      <c r="A4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3" ht="12.75" customHeight="1">
      <c r="A4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3" ht="12.75" customHeight="1">
      <c r="A4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3" ht="12.75" customHeight="1">
      <c r="A4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3" ht="12.75" customHeight="1">
      <c r="A4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3" ht="12.75" customHeight="1">
      <c r="A4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3" ht="12.75" customHeight="1">
      <c r="A4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3" ht="12.75" customHeight="1">
      <c r="A4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3" ht="12.75" customHeight="1">
      <c r="A4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3" ht="12.75" customHeight="1">
      <c r="A4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3" ht="12.75" customHeight="1">
      <c r="A4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3" ht="12.75" customHeight="1">
      <c r="A4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3" ht="12.75" customHeight="1">
      <c r="A4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3" ht="12.75" customHeight="1">
      <c r="A4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3" ht="12.75" customHeight="1">
      <c r="A4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3" ht="12.75" customHeight="1">
      <c r="A4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3" ht="12.75" customHeight="1">
      <c r="A4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3" ht="12.75" customHeight="1">
      <c r="A4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3" ht="12.75" customHeight="1">
      <c r="A4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3" ht="12.75" customHeight="1">
      <c r="A4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3" ht="12.75" customHeight="1">
      <c r="A4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3" ht="12.75" customHeight="1">
      <c r="A4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3" ht="12.75" customHeight="1">
      <c r="A4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3" ht="12.75" customHeight="1">
      <c r="A4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3" ht="12.75" customHeight="1">
      <c r="A4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3" ht="12.75" customHeight="1">
      <c r="A4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3" ht="12.75" customHeight="1">
      <c r="A4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3" ht="12.75" customHeight="1">
      <c r="A4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3" ht="12.75" customHeight="1">
      <c r="A4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3" ht="12.75" customHeight="1">
      <c r="A4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3" ht="12.75" customHeight="1">
      <c r="A4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3" ht="12.75" customHeight="1">
      <c r="A4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3" ht="12.75" customHeight="1">
      <c r="A4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3" ht="12.75" customHeight="1">
      <c r="A4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3" ht="12.75" customHeight="1">
      <c r="A4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3" ht="12.75" customHeight="1">
      <c r="A4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3" ht="12.75" customHeight="1">
      <c r="A4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3" ht="12.75" customHeight="1">
      <c r="A4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3" ht="12.75" customHeight="1">
      <c r="A4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3" ht="12.75" customHeight="1">
      <c r="A4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3" ht="12.75" customHeight="1">
      <c r="A4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3" ht="12.75" customHeight="1">
      <c r="A4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3" ht="12.75" customHeight="1">
      <c r="A4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3" ht="12.75" customHeight="1">
      <c r="A4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3" ht="12.75" customHeight="1">
      <c r="A4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3" ht="12.75" customHeight="1">
      <c r="A4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3" ht="12.75" customHeight="1">
      <c r="A4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3" ht="12.75" customHeight="1">
      <c r="A4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3" ht="12.75" customHeight="1">
      <c r="A4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3" ht="12.75" customHeight="1">
      <c r="A4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3" ht="12.75" customHeight="1">
      <c r="A4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3" ht="12.75" customHeight="1">
      <c r="A4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3" ht="12.75" customHeight="1">
      <c r="A4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3" ht="12.75" customHeight="1">
      <c r="A4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3" ht="12.75" customHeight="1">
      <c r="A4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3" ht="12.75" customHeight="1">
      <c r="A4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3" ht="12.75" customHeight="1">
      <c r="A4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3" ht="12.75" customHeight="1">
      <c r="A4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3" ht="12.75" customHeight="1">
      <c r="A4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3" ht="12.75" customHeight="1">
      <c r="A4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3" ht="12.75" customHeight="1">
      <c r="A4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3" ht="12.75" customHeight="1">
      <c r="A4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3" ht="12.75" customHeight="1">
      <c r="A4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3" ht="12.75" customHeight="1">
      <c r="A4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3" ht="12.75" customHeight="1">
      <c r="A4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3" ht="12.75" customHeight="1">
      <c r="A4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3" ht="12.75" customHeight="1">
      <c r="A4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3" ht="12.75" customHeight="1">
      <c r="A4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3" ht="12.75" customHeight="1">
      <c r="A4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3" ht="12.75" customHeight="1">
      <c r="A4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3" ht="12.75" customHeight="1">
      <c r="A4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3" ht="12.75" customHeight="1">
      <c r="A4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3" ht="12.75" customHeight="1">
      <c r="A4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3" ht="12.75" customHeight="1">
      <c r="A4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3" ht="12.75" customHeight="1">
      <c r="A4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3" ht="12.75" customHeight="1">
      <c r="A4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3" ht="12.75" customHeight="1">
      <c r="A4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3" ht="12.75" customHeight="1">
      <c r="A4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3" ht="12.75" customHeight="1">
      <c r="A4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3" ht="12.75" customHeight="1">
      <c r="A4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3" ht="12.75" customHeight="1">
      <c r="A4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3" ht="12.75" customHeight="1">
      <c r="A4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3" ht="12.75" customHeight="1">
      <c r="A4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3" ht="12.75" customHeight="1">
      <c r="A4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3" ht="12.75" customHeight="1">
      <c r="A4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3" ht="12.75" customHeight="1">
      <c r="A4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3" ht="12.75" customHeight="1">
      <c r="A4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3" ht="12.75" customHeight="1">
      <c r="A4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3" ht="12.75" customHeight="1">
      <c r="A4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3" ht="12.75" customHeight="1">
      <c r="A4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3" ht="12.75" customHeight="1">
      <c r="A5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3" ht="12.75" customHeight="1">
      <c r="A5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3" ht="12.75" customHeight="1">
      <c r="A5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3" ht="12.75" customHeight="1">
      <c r="A5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3" ht="12.75" customHeight="1">
      <c r="A5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3" ht="12.75" customHeight="1">
      <c r="A5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3" ht="12.75" customHeight="1">
      <c r="A5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3" ht="12.75" customHeight="1">
      <c r="A5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3" ht="12.75" customHeight="1">
      <c r="A5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3" ht="12.75" customHeight="1">
      <c r="A5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3" ht="12.75" customHeight="1">
      <c r="A5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3" ht="12.75" customHeight="1">
      <c r="A5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3" ht="12.75" customHeight="1">
      <c r="A5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3" ht="12.75" customHeight="1">
      <c r="A5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3" ht="12.75" customHeight="1">
      <c r="A5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3" ht="12.75" customHeight="1">
      <c r="A5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3" ht="12.75" customHeight="1">
      <c r="A5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3" ht="12.75" customHeight="1">
      <c r="A5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3" ht="12.75" customHeight="1">
      <c r="A5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3" ht="12.75" customHeight="1">
      <c r="A5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3" ht="12.75" customHeight="1">
      <c r="A5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3" ht="12.75" customHeight="1">
      <c r="A5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3" ht="12.75" customHeight="1">
      <c r="A5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3" ht="12.75" customHeight="1">
      <c r="A5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3" ht="12.75" customHeight="1">
      <c r="A5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3" ht="12.75" customHeight="1">
      <c r="A5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3" ht="12.75" customHeight="1">
      <c r="A5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3" ht="12.75" customHeight="1">
      <c r="A5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3" ht="12.75" customHeight="1">
      <c r="A5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3" ht="12.75" customHeight="1">
      <c r="A5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3" ht="12.75" customHeight="1">
      <c r="A5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3" ht="12.75" customHeight="1">
      <c r="A5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3" ht="12.75" customHeight="1">
      <c r="A5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3" ht="12.75" customHeight="1">
      <c r="A5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3" ht="12.75" customHeight="1">
      <c r="A5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3" ht="12.75" customHeight="1">
      <c r="A5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3" ht="12.75" customHeight="1">
      <c r="A5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3" ht="12.75" customHeight="1">
      <c r="A5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3" ht="12.75" customHeight="1">
      <c r="A5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3" ht="12.75" customHeight="1">
      <c r="A5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3" ht="12.75" customHeight="1">
      <c r="A5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3" ht="12.75" customHeight="1">
      <c r="A5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3" ht="12.75" customHeight="1">
      <c r="A5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3" ht="12.75" customHeight="1">
      <c r="A5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3" ht="12.75" customHeight="1">
      <c r="A5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3" ht="12.75" customHeight="1">
      <c r="A5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3" ht="12.75" customHeight="1">
      <c r="A5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3" ht="12.75" customHeight="1">
      <c r="A5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3" ht="12.75" customHeight="1">
      <c r="A5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3" ht="12.75" customHeight="1">
      <c r="A5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3" ht="12.75" customHeight="1">
      <c r="A5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3" ht="12.75" customHeight="1">
      <c r="A5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3" ht="12.75" customHeight="1">
      <c r="A5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3" ht="12.75" customHeight="1">
      <c r="A5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3" ht="12.75" customHeight="1">
      <c r="A5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3" ht="12.75" customHeight="1">
      <c r="A5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3" ht="12.75" customHeight="1">
      <c r="A5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3" ht="12.75" customHeight="1">
      <c r="A5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3" ht="12.75" customHeight="1">
      <c r="A5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3" ht="12.75" customHeight="1">
      <c r="A5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3" ht="12.75" customHeight="1">
      <c r="A5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3" ht="12.75" customHeight="1">
      <c r="A5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3" ht="12.75" customHeight="1">
      <c r="A5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3" ht="12.75" customHeight="1">
      <c r="A5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3" ht="12.75" customHeight="1">
      <c r="A5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3" ht="12.75" customHeight="1">
      <c r="A5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3" ht="12.75" customHeight="1">
      <c r="A5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3" ht="12.75" customHeight="1">
      <c r="A5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3" ht="12.75" customHeight="1">
      <c r="A5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3" ht="12.75" customHeight="1">
      <c r="A5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3" ht="12.75" customHeight="1">
      <c r="A5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3" ht="12.75" customHeight="1">
      <c r="A5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3" ht="12.75" customHeight="1">
      <c r="A5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3" ht="12.75" customHeight="1">
      <c r="A5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3" ht="12.75" customHeight="1">
      <c r="A5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3" ht="12.75" customHeight="1">
      <c r="A5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3" ht="12.75" customHeight="1">
      <c r="A5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3" ht="12.75" customHeight="1">
      <c r="A5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3" ht="12.75" customHeight="1">
      <c r="A5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3" ht="12.75" customHeight="1">
      <c r="A5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3" ht="12.75" customHeight="1">
      <c r="A5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3" ht="12.75" customHeight="1">
      <c r="A5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3" ht="12.75" customHeight="1">
      <c r="A5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3" ht="12.75" customHeight="1">
      <c r="A5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3" ht="12.75" customHeight="1">
      <c r="A5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3" ht="12.75" customHeight="1">
      <c r="A5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3" ht="12.75" customHeight="1">
      <c r="A5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3" ht="12.75" customHeight="1">
      <c r="A5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3" ht="12.75" customHeight="1">
      <c r="A5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3" ht="12.75" customHeight="1">
      <c r="A5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3" ht="12.75" customHeight="1">
      <c r="A5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3" ht="12.75" customHeight="1">
      <c r="A5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3" ht="12.75" customHeight="1">
      <c r="A5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3" ht="12.75" customHeight="1">
      <c r="A5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3" ht="12.75" customHeight="1">
      <c r="A5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3" ht="12.75" customHeight="1">
      <c r="A5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3" ht="12.75" customHeight="1">
      <c r="A5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3" ht="12.75" customHeight="1">
      <c r="A5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3" ht="12.75" customHeight="1">
      <c r="A5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3" ht="12.75" customHeight="1">
      <c r="A5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3" ht="12.75" customHeight="1">
      <c r="A6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3" ht="12.75" customHeight="1">
      <c r="A6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3" ht="12.75" customHeight="1">
      <c r="A6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3" ht="12.75" customHeight="1">
      <c r="A6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3" ht="12.75" customHeight="1">
      <c r="A6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3" ht="12.75" customHeight="1">
      <c r="A6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3" ht="12.75" customHeight="1">
      <c r="A6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3" ht="12.75" customHeight="1">
      <c r="A6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3" ht="12.75" customHeight="1">
      <c r="A6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3" ht="12.75" customHeight="1">
      <c r="A6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3" ht="12.75" customHeight="1">
      <c r="A6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3" ht="12.75" customHeight="1">
      <c r="A6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3" ht="12.75" customHeight="1">
      <c r="A6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3" ht="12.75" customHeight="1">
      <c r="A6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3" ht="12.75" customHeight="1">
      <c r="A6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3" ht="12.75" customHeight="1">
      <c r="A6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3" ht="12.75" customHeight="1">
      <c r="A6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3" ht="12.75" customHeight="1">
      <c r="A6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3" ht="12.75" customHeight="1">
      <c r="A6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3" ht="12.75" customHeight="1">
      <c r="A6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3" ht="12.75" customHeight="1">
      <c r="A6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3" ht="12.75" customHeight="1">
      <c r="A6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3" ht="12.75" customHeight="1">
      <c r="A6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3" ht="12.75" customHeight="1">
      <c r="A6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3" ht="12.75" customHeight="1">
      <c r="A6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3" ht="12.75" customHeight="1">
      <c r="A6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3" ht="12.75" customHeight="1">
      <c r="A6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3" ht="12.75" customHeight="1">
      <c r="A6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3" ht="12.75" customHeight="1">
      <c r="A6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3" ht="12.75" customHeight="1">
      <c r="A6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3" ht="12.75" customHeight="1">
      <c r="A6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3" ht="12.75" customHeight="1">
      <c r="A6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3" ht="12.75" customHeight="1">
      <c r="A6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3" ht="12.75" customHeight="1">
      <c r="A6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3" ht="12.75" customHeight="1">
      <c r="A6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3" ht="12.75" customHeight="1">
      <c r="A6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3" ht="12.75" customHeight="1">
      <c r="A6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3" ht="12.75" customHeight="1">
      <c r="A6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3" ht="12.75" customHeight="1">
      <c r="A6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3" ht="12.75" customHeight="1">
      <c r="A6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3" ht="12.75" customHeight="1">
      <c r="A6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3" ht="12.75" customHeight="1">
      <c r="A6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3" ht="12.75" customHeight="1">
      <c r="A6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3" ht="12.75" customHeight="1">
      <c r="A6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3" ht="12.75" customHeight="1">
      <c r="A6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3" ht="12.75" customHeight="1">
      <c r="A6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3" ht="12.75" customHeight="1">
      <c r="A6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3" ht="12.75" customHeight="1">
      <c r="A6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3" ht="12.75" customHeight="1">
      <c r="A6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3" ht="12.75" customHeight="1">
      <c r="A6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3" ht="12.75" customHeight="1">
      <c r="A6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3" ht="12.75" customHeight="1">
      <c r="A6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3" ht="12.75" customHeight="1">
      <c r="A6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3" ht="12.75" customHeight="1">
      <c r="A6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3" ht="12.75" customHeight="1">
      <c r="A6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3" ht="12.75" customHeight="1">
      <c r="A6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3" ht="12.75" customHeight="1">
      <c r="A6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3" ht="12.75" customHeight="1">
      <c r="A6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3" ht="12.75" customHeight="1">
      <c r="A6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3" ht="12.75" customHeight="1">
      <c r="A6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3" ht="12.75" customHeight="1">
      <c r="A6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3" ht="12.75" customHeight="1">
      <c r="A6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3" ht="12.75" customHeight="1">
      <c r="A6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3" ht="12.75" customHeight="1">
      <c r="A6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3" ht="12.75" customHeight="1">
      <c r="A6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3" ht="12.75" customHeight="1">
      <c r="A6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3" ht="12.75" customHeight="1">
      <c r="A6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3" ht="12.75" customHeight="1">
      <c r="A6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3" ht="12.75" customHeight="1">
      <c r="A6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3" ht="12.75" customHeight="1">
      <c r="A6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3" ht="12.75" customHeight="1">
      <c r="A6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3" ht="12.75" customHeight="1">
      <c r="A6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3" ht="12.75" customHeight="1">
      <c r="A6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3" ht="12.75" customHeight="1">
      <c r="A6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3" ht="12.75" customHeight="1">
      <c r="A6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3" ht="12.75" customHeight="1">
      <c r="A6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3" ht="12.75" customHeight="1">
      <c r="A6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3" ht="12.75" customHeight="1">
      <c r="A6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3" ht="12.75" customHeight="1">
      <c r="A6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3" ht="12.75" customHeight="1">
      <c r="A6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3" ht="12.75" customHeight="1">
      <c r="A6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3" ht="12.75" customHeight="1">
      <c r="A6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3" ht="12.75" customHeight="1">
      <c r="A6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3" ht="12.75" customHeight="1">
      <c r="A6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3" ht="12.75" customHeight="1">
      <c r="A6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3" ht="12.75" customHeight="1">
      <c r="A6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3" ht="12.75" customHeight="1">
      <c r="A6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3" ht="12.75" customHeight="1">
      <c r="A6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3" ht="12.75" customHeight="1">
      <c r="A6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3" ht="12.75" customHeight="1">
      <c r="A6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3" ht="12.75" customHeight="1">
      <c r="A6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3" ht="12.75" customHeight="1">
      <c r="A6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3" ht="12.75" customHeight="1">
      <c r="A6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3" ht="12.75" customHeight="1">
      <c r="A6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3" ht="12.75" customHeight="1">
      <c r="A6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3" ht="12.75" customHeight="1">
      <c r="A6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3" ht="12.75" customHeight="1">
      <c r="A6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3" ht="12.75" customHeight="1">
      <c r="A6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3" ht="12.75" customHeight="1">
      <c r="A6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3" ht="12.75" customHeight="1">
      <c r="A6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3" ht="12.75" customHeight="1">
      <c r="A7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3" ht="12.75" customHeight="1">
      <c r="A7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3" ht="12.75" customHeight="1">
      <c r="A7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3" ht="12.75" customHeight="1">
      <c r="A70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3" ht="12.75" customHeight="1">
      <c r="A70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3" ht="12.75" customHeight="1">
      <c r="A70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3" ht="12.75" customHeight="1">
      <c r="A70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3" ht="12.75" customHeight="1">
      <c r="A70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3" ht="12.75" customHeight="1">
      <c r="A70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3" ht="12.75" customHeight="1">
      <c r="A70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3" ht="12.75" customHeight="1">
      <c r="A71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3" ht="12.75" customHeight="1">
      <c r="A71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3" ht="12.75" customHeight="1">
      <c r="A71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3" ht="12.75" customHeight="1">
      <c r="A71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3" ht="12.75" customHeight="1">
      <c r="A71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3" ht="12.75" customHeight="1">
      <c r="A71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3" ht="12.75" customHeight="1">
      <c r="A71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3" ht="12.75" customHeight="1">
      <c r="A71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3" ht="12.75" customHeight="1">
      <c r="A71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3" ht="12.75" customHeight="1">
      <c r="A71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3" ht="12.75" customHeight="1">
      <c r="A72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3" ht="12.75" customHeight="1">
      <c r="A72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3" ht="12.75" customHeight="1">
      <c r="A72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3" ht="12.75" customHeight="1">
      <c r="A72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3" ht="12.75" customHeight="1">
      <c r="A72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3" ht="12.75" customHeight="1">
      <c r="A72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3" ht="12.75" customHeight="1">
      <c r="A72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3" ht="12.75" customHeight="1">
      <c r="A72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3" ht="12.75" customHeight="1">
      <c r="A72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3" ht="12.75" customHeight="1">
      <c r="A72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3" ht="12.75" customHeight="1">
      <c r="A73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3" ht="12.75" customHeight="1">
      <c r="A73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3" ht="12.75" customHeight="1">
      <c r="A73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3" ht="12.75" customHeight="1">
      <c r="A73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3" ht="12.75" customHeight="1">
      <c r="A73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3" ht="12.75" customHeight="1">
      <c r="A73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3" ht="12.75" customHeight="1">
      <c r="A73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3" ht="12.75" customHeight="1">
      <c r="A73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3" ht="12.75" customHeight="1">
      <c r="A73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3" ht="12.75" customHeight="1">
      <c r="A73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3" ht="12.75" customHeight="1">
      <c r="A74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3" ht="12.75" customHeight="1">
      <c r="A74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3" ht="12.75" customHeight="1">
      <c r="A74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3" ht="12.75" customHeight="1">
      <c r="A74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3" ht="12.75" customHeight="1">
      <c r="A74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3" ht="12.75" customHeight="1">
      <c r="A74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3" ht="12.75" customHeight="1">
      <c r="A74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3" ht="12.75" customHeight="1">
      <c r="A74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3" ht="12.75" customHeight="1">
      <c r="A74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3" ht="12.75" customHeight="1">
      <c r="A74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3" ht="12.75" customHeight="1">
      <c r="A75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3" ht="12.75" customHeight="1">
      <c r="A75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3" ht="12.75" customHeight="1">
      <c r="A75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3" ht="12.75" customHeight="1">
      <c r="A75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3" ht="12.75" customHeight="1">
      <c r="A75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3" ht="12.75" customHeight="1">
      <c r="A75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3" ht="12.75" customHeight="1">
      <c r="A75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3" ht="12.75" customHeight="1">
      <c r="A75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3" ht="12.75" customHeight="1">
      <c r="A75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3" ht="12.75" customHeight="1">
      <c r="A75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3" ht="12.75" customHeight="1">
      <c r="A76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3" ht="12.75" customHeight="1">
      <c r="A76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3" ht="12.75" customHeight="1">
      <c r="A76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3" ht="12.75" customHeight="1">
      <c r="A76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3" ht="12.75" customHeight="1">
      <c r="A76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3" ht="12.75" customHeight="1">
      <c r="A76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3" ht="12.75" customHeight="1">
      <c r="A76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3" ht="12.75" customHeight="1">
      <c r="A76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3" ht="12.75" customHeight="1">
      <c r="A76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3" ht="12.75" customHeight="1">
      <c r="A76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3" ht="12.75" customHeight="1">
      <c r="A77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3" ht="12.75" customHeight="1">
      <c r="A77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3" ht="12.75" customHeight="1">
      <c r="A77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3" ht="12.75" customHeight="1">
      <c r="A77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3" ht="12.75" customHeight="1">
      <c r="A77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3" ht="12.75" customHeight="1">
      <c r="A77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3" ht="12.75" customHeight="1">
      <c r="A77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3" ht="12.75" customHeight="1">
      <c r="A77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3" ht="12.75" customHeight="1">
      <c r="A77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3" ht="12.75" customHeight="1">
      <c r="A77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3" ht="12.75" customHeight="1">
      <c r="A78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3" ht="12.75" customHeight="1">
      <c r="A78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3" ht="12.75" customHeight="1">
      <c r="A78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3" ht="12.75" customHeight="1">
      <c r="A78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3" ht="12.75" customHeight="1">
      <c r="A78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3" ht="12.75" customHeight="1">
      <c r="A78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3" ht="12.75" customHeight="1">
      <c r="A78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3" ht="12.75" customHeight="1">
      <c r="A78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3" ht="12.75" customHeight="1">
      <c r="A78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3" ht="12.75" customHeight="1">
      <c r="A78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3" ht="12.75" customHeight="1">
      <c r="A79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3" ht="12.75" customHeight="1">
      <c r="A79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3" ht="12.75" customHeight="1">
      <c r="A79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3" ht="12.75" customHeight="1">
      <c r="A793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3" ht="12.75" customHeight="1">
      <c r="A794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3" ht="12.75" customHeight="1">
      <c r="A795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3" ht="12.75" customHeight="1">
      <c r="A796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3" ht="12.75" customHeight="1">
      <c r="A797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3" ht="12.75" customHeight="1">
      <c r="A798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3" ht="12.75" customHeight="1">
      <c r="A799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3" ht="12.75" customHeight="1">
      <c r="A800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3" ht="12.75" customHeight="1">
      <c r="A801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3" ht="12.75" customHeight="1">
      <c r="A802" s="1"/>
      <c s="1"/>
      <c s="1"/>
      <c s="1"/>
      <c s="1"/>
      <c s="29"/>
      <c s="12"/>
      <c s="12"/>
      <c s="12"/>
      <c s="26"/>
      <c s="19"/>
      <c s="20"/>
      <c s="20"/>
      <c s="19"/>
      <c s="20"/>
      <c s="3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ht="14.4"/>
    <row r="804" ht="14.4"/>
    <row r="805" ht="14.4"/>
    <row r="806" ht="14.4"/>
    <row r="807" ht="14.4"/>
    <row r="808" ht="14.4"/>
    <row r="809" ht="14.4"/>
    <row r="810" ht="14.4"/>
    <row r="811" ht="14.4"/>
    <row r="812" ht="14.4"/>
    <row r="813" ht="14.4"/>
    <row r="814" ht="14.4"/>
    <row r="815" ht="14.4"/>
    <row r="816" ht="14.4"/>
    <row r="817" ht="14.4"/>
    <row r="818" ht="14.4"/>
    <row r="819" ht="14.4"/>
    <row r="820" ht="14.4"/>
    <row r="821" ht="14.4"/>
    <row r="822" ht="14.4"/>
    <row r="823" ht="14.4"/>
    <row r="824" ht="14.4"/>
    <row r="825" ht="14.4"/>
    <row r="826" ht="14.4"/>
    <row r="827" ht="14.4"/>
    <row r="828" ht="14.4"/>
    <row r="829" ht="14.4"/>
    <row r="830" ht="14.4"/>
    <row r="831" ht="14.4"/>
    <row r="832" ht="14.4"/>
    <row r="833" ht="14.4"/>
    <row r="834" ht="14.4"/>
    <row r="835" ht="14.4"/>
    <row r="836" ht="14.4"/>
    <row r="837" ht="14.4"/>
    <row r="838" ht="14.4"/>
    <row r="839" ht="14.4"/>
    <row r="840" ht="14.4"/>
    <row r="841" ht="14.4"/>
    <row r="842" ht="14.4"/>
    <row r="843" ht="14.4"/>
    <row r="844" ht="14.4"/>
    <row r="845" ht="14.4"/>
    <row r="846" ht="14.4"/>
    <row r="847" ht="14.4"/>
    <row r="848" ht="14.4"/>
    <row r="849" ht="14.4"/>
    <row r="850" ht="14.4"/>
    <row r="851" ht="14.4"/>
    <row r="852" ht="14.4"/>
    <row r="853" ht="14.4"/>
    <row r="854" ht="14.4"/>
    <row r="855" ht="14.4"/>
    <row r="856" ht="14.4"/>
    <row r="857" ht="14.4"/>
    <row r="858" ht="14.4"/>
    <row r="859" ht="14.4"/>
    <row r="860" ht="14.4"/>
    <row r="861" ht="14.4"/>
    <row r="862" ht="14.4"/>
    <row r="863" ht="14.4"/>
    <row r="864" ht="14.4"/>
    <row r="865" ht="14.4"/>
    <row r="866" ht="14.4"/>
    <row r="867" ht="14.4"/>
    <row r="868" ht="14.4"/>
    <row r="869" ht="14.4"/>
    <row r="870" ht="14.4"/>
    <row r="871" ht="14.4"/>
    <row r="872" ht="14.4"/>
    <row r="873" ht="14.4"/>
    <row r="874" ht="14.4"/>
    <row r="875" ht="14.4"/>
    <row r="876" ht="14.4"/>
    <row r="877" ht="14.4"/>
    <row r="878" ht="14.4"/>
    <row r="879" ht="14.4"/>
    <row r="880" ht="14.4"/>
    <row r="881" ht="14.4"/>
    <row r="882" ht="14.4"/>
    <row r="883" ht="14.4"/>
    <row r="884" ht="14.4"/>
    <row r="885" ht="14.4"/>
    <row r="886" ht="14.4"/>
    <row r="887" ht="14.4"/>
    <row r="888" ht="14.4"/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L852"/>
  <sheetViews>
    <sheetView workbookViewId="0" topLeftCell="A1"/>
  </sheetViews>
  <sheetFormatPr defaultColWidth="14.4442857142857" defaultRowHeight="15" customHeight="1"/>
  <cols>
    <col min="1" max="1" width="3.85714285714286" customWidth="1"/>
    <col min="2" max="2" width="4.14285714285714" customWidth="1"/>
    <col min="3" max="3" width="3.14285714285714" customWidth="1"/>
    <col min="4" max="4" width="9.14285714285714" customWidth="1"/>
    <col min="5" max="5" width="9.85714285714286" customWidth="1"/>
    <col min="6" max="6" width="8.28571428571429" customWidth="1"/>
    <col min="7" max="7" width="10.2857142857143" customWidth="1"/>
    <col min="8" max="8" width="11.4285714285714" customWidth="1"/>
    <col min="9" max="9" width="8.42857142857143" customWidth="1"/>
    <col min="10" max="10" width="5" customWidth="1"/>
    <col min="11" max="11" width="5.85714285714286" customWidth="1"/>
    <col min="12" max="12" width="4.14285714285714" customWidth="1"/>
    <col min="13" max="13" width="2.42857142857143" customWidth="1"/>
    <col min="14" max="14" width="7.14285714285714" hidden="1" customWidth="1"/>
    <col min="15" max="15" width="4" hidden="1" customWidth="1"/>
    <col min="16" max="16" width="4.42857142857143" customWidth="1"/>
    <col min="17" max="17" width="16.4285714285714" customWidth="1"/>
    <col min="18" max="18" width="4.71428571428571" style="187" customWidth="1"/>
    <col min="19" max="32" width="8" customWidth="1"/>
    <col min="33" max="38" width="12.5714285714286" customWidth="1"/>
  </cols>
  <sheetData>
    <row r="1" spans="1:32" ht="18" customHeight="1">
      <c r="A1" s="14" t="s">
        <v>0</v>
      </c>
      <c s="14"/>
      <c s="15"/>
      <c s="15"/>
      <c s="15"/>
      <c s="16"/>
      <c s="17"/>
      <c s="17"/>
      <c s="17"/>
      <c s="71"/>
      <c s="3"/>
      <c s="3"/>
      <c s="72"/>
      <c s="20"/>
      <c s="20"/>
      <c s="72"/>
      <c s="15"/>
      <c s="17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16"/>
      <c s="17"/>
      <c s="17"/>
      <c s="17"/>
      <c s="71"/>
      <c s="20"/>
      <c s="20"/>
      <c s="72"/>
      <c s="20"/>
      <c s="20"/>
      <c s="72"/>
      <c s="22" t="s">
        <v>10</v>
      </c>
      <c s="17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24"/>
      <c s="25"/>
      <c s="25"/>
      <c s="25"/>
      <c s="26"/>
      <c s="27"/>
      <c s="28"/>
      <c s="28"/>
      <c s="27"/>
      <c s="28"/>
      <c s="29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221</v>
      </c>
      <c s="1"/>
      <c s="24"/>
      <c s="25"/>
      <c s="25"/>
      <c s="25"/>
      <c s="73"/>
      <c s="19"/>
      <c s="20"/>
      <c s="20"/>
      <c s="32"/>
      <c s="74"/>
      <c s="74"/>
      <c s="32" t="s">
        <v>12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>
        <v>1</v>
      </c>
      <c s="33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48">
        <f>IF(ISBLANK(K9),"",RANK(K9,K$9:K$13,1))</f>
        <v>1</v>
      </c>
      <c s="48">
        <v>4</v>
      </c>
      <c s="49">
        <v>24</v>
      </c>
      <c s="50" t="s">
        <v>223</v>
      </c>
      <c s="51" t="s">
        <v>224</v>
      </c>
      <c s="52" t="s">
        <v>225</v>
      </c>
      <c s="53" t="s">
        <v>59</v>
      </c>
      <c s="53" t="s">
        <v>60</v>
      </c>
      <c s="53"/>
      <c s="54">
        <f t="shared" si="0" ref="J9:J13">IF(ISBLANK(K9),"",TRUNC(59.76*(K9-11)^2))</f>
        <v>941</v>
      </c>
      <c s="55">
        <v>7.0300000000000002</v>
      </c>
      <c s="56">
        <v>0.17599999999999999</v>
      </c>
      <c s="57" t="s">
        <v>40</v>
      </c>
      <c s="55"/>
      <c s="57"/>
      <c s="48" t="str">
        <f t="shared" si="1" ref="P9:P13">IF(ISBLANK(K9),"",IF(K9&gt;8.24,"",IF(K9&lt;=6.7,"TSM",IF(K9&lt;=6.84,"SM",IF(K9&lt;=7,"KSM",IF(K9&lt;=7.3,"I A",IF(K9&lt;=7.64,"II A",IF(K9&lt;=8.24,"III A"))))))))</f>
        <v>I A</v>
      </c>
      <c s="53" t="s">
        <v>191</v>
      </c>
      <c s="6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2" ht="15.75" customHeight="1">
      <c r="A10" s="48">
        <f>IF(ISBLANK(K10),"",RANK(K10,K$9:K$13,1))</f>
        <v>2</v>
      </c>
      <c s="48">
        <v>3</v>
      </c>
      <c s="49">
        <v>220</v>
      </c>
      <c s="50" t="s">
        <v>226</v>
      </c>
      <c s="51" t="s">
        <v>227</v>
      </c>
      <c s="52" t="s">
        <v>228</v>
      </c>
      <c s="53" t="s">
        <v>120</v>
      </c>
      <c s="53" t="s">
        <v>229</v>
      </c>
      <c s="53" t="s">
        <v>196</v>
      </c>
      <c s="54">
        <f t="shared" si="0"/>
        <v>922</v>
      </c>
      <c s="55">
        <v>7.0700000000000003</v>
      </c>
      <c s="56">
        <v>0.16500000000000001</v>
      </c>
      <c s="57" t="s">
        <v>40</v>
      </c>
      <c s="55"/>
      <c s="57"/>
      <c s="48" t="str">
        <f t="shared" si="1"/>
        <v>I A</v>
      </c>
      <c s="53" t="s">
        <v>230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2" ht="15.75" customHeight="1">
      <c r="A11" s="48">
        <f>IF(ISBLANK(K11),"",RANK(K11,K$9:K$13,1))</f>
        <v>3</v>
      </c>
      <c s="48">
        <v>2</v>
      </c>
      <c s="49">
        <v>78</v>
      </c>
      <c s="50" t="s">
        <v>231</v>
      </c>
      <c s="51" t="s">
        <v>232</v>
      </c>
      <c s="52" t="s">
        <v>233</v>
      </c>
      <c s="53" t="s">
        <v>10</v>
      </c>
      <c s="53" t="s">
        <v>72</v>
      </c>
      <c s="53"/>
      <c s="54">
        <f t="shared" si="0"/>
        <v>774</v>
      </c>
      <c s="55">
        <v>7.4000000000000004</v>
      </c>
      <c s="56">
        <v>0.214</v>
      </c>
      <c s="57"/>
      <c s="55"/>
      <c s="57"/>
      <c s="48" t="str">
        <f t="shared" si="1"/>
        <v>II A</v>
      </c>
      <c s="53" t="s">
        <v>89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2" ht="15.75" customHeight="1">
      <c r="A12" s="48">
        <f>IF(ISBLANK(K12),"",RANK(K12,K$9:K$13,1))</f>
        <v>4</v>
      </c>
      <c s="48">
        <v>5</v>
      </c>
      <c s="49">
        <v>271</v>
      </c>
      <c s="50" t="s">
        <v>234</v>
      </c>
      <c s="51" t="s">
        <v>235</v>
      </c>
      <c s="52" t="s">
        <v>236</v>
      </c>
      <c s="53" t="s">
        <v>59</v>
      </c>
      <c s="53"/>
      <c s="53"/>
      <c s="54">
        <f t="shared" si="0"/>
        <v>686</v>
      </c>
      <c s="55">
        <v>7.6100000000000003</v>
      </c>
      <c s="56">
        <v>0.192</v>
      </c>
      <c s="57"/>
      <c s="55"/>
      <c s="57"/>
      <c s="48" t="str">
        <f t="shared" si="1"/>
        <v>II A</v>
      </c>
      <c s="53" t="s">
        <v>93</v>
      </c>
      <c s="185" t="s">
        <v>166</v>
      </c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2" ht="15.75" customHeight="1">
      <c r="A13" s="48">
        <f>IF(ISBLANK(K13),"",RANK(K13,K$9:K$13,1))</f>
        <v>5</v>
      </c>
      <c s="48">
        <v>1</v>
      </c>
      <c s="49">
        <v>29</v>
      </c>
      <c s="50" t="s">
        <v>238</v>
      </c>
      <c s="51" t="s">
        <v>239</v>
      </c>
      <c s="52" t="s">
        <v>240</v>
      </c>
      <c s="53" t="s">
        <v>195</v>
      </c>
      <c s="53" t="s">
        <v>77</v>
      </c>
      <c s="53" t="s">
        <v>241</v>
      </c>
      <c s="54">
        <f t="shared" si="0"/>
        <v>639</v>
      </c>
      <c s="55">
        <v>7.7300000000000004</v>
      </c>
      <c s="56">
        <v>0.222</v>
      </c>
      <c s="57"/>
      <c s="55"/>
      <c s="57"/>
      <c s="48" t="str">
        <f t="shared" si="1"/>
        <v>III A</v>
      </c>
      <c s="53" t="s">
        <v>242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2" ht="4.5" customHeight="1">
      <c r="A14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05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12.75" customHeight="1">
      <c r="A15" s="1"/>
      <c s="1"/>
      <c s="1"/>
      <c s="15">
        <v>2</v>
      </c>
      <c s="33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05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6" customHeight="1">
      <c r="A16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05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24" customHeight="1">
      <c r="A17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05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15.75" customHeight="1">
      <c r="A18" s="48">
        <f>IF(ISBLANK(K18),"",RANK(K18,K$19:K$23,1))</f>
        <v>1</v>
      </c>
      <c s="48">
        <v>4</v>
      </c>
      <c s="49">
        <v>79</v>
      </c>
      <c s="50" t="s">
        <v>243</v>
      </c>
      <c s="51" t="s">
        <v>244</v>
      </c>
      <c s="52" t="s">
        <v>245</v>
      </c>
      <c s="53" t="s">
        <v>10</v>
      </c>
      <c s="53" t="s">
        <v>72</v>
      </c>
      <c s="53"/>
      <c s="54">
        <f t="shared" si="2" ref="J18:J23">IF(ISBLANK(K18),"",TRUNC(59.76*(K18-11)^2))</f>
        <v>970</v>
      </c>
      <c s="55">
        <v>6.9699999999999998</v>
      </c>
      <c s="56">
        <v>0.14499999999999999</v>
      </c>
      <c s="57" t="s">
        <v>34</v>
      </c>
      <c s="55"/>
      <c s="57"/>
      <c s="48" t="str">
        <f t="shared" si="3" ref="P18:P23">IF(ISBLANK(K18),"",IF(K18&gt;8.24,"",IF(K18&lt;=6.7,"TSM",IF(K18&lt;=6.84,"SM",IF(K18&lt;=7,"KSM",IF(K18&lt;=7.3,"I A",IF(K18&lt;=7.64,"II A",IF(K18&lt;=8.24,"III A"))))))))</f>
        <v>KSM</v>
      </c>
      <c s="53" t="s">
        <v>246</v>
      </c>
      <c s="186">
        <v>6.9630999999999998</v>
      </c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32" ht="15.75" customHeight="1">
      <c r="A19" s="70">
        <v>2</v>
      </c>
      <c s="70">
        <v>2</v>
      </c>
      <c s="49">
        <v>88</v>
      </c>
      <c s="50" t="s">
        <v>247</v>
      </c>
      <c s="51" t="s">
        <v>248</v>
      </c>
      <c s="52" t="s">
        <v>249</v>
      </c>
      <c s="53" t="s">
        <v>10</v>
      </c>
      <c s="53" t="s">
        <v>72</v>
      </c>
      <c s="53" t="s">
        <v>250</v>
      </c>
      <c s="54">
        <f t="shared" si="2"/>
        <v>970</v>
      </c>
      <c s="55">
        <v>6.9699999999999998</v>
      </c>
      <c s="56">
        <v>0.153</v>
      </c>
      <c s="57" t="s">
        <v>34</v>
      </c>
      <c s="55"/>
      <c s="57"/>
      <c s="48" t="str">
        <f t="shared" si="3"/>
        <v>KSM</v>
      </c>
      <c s="53" t="s">
        <v>207</v>
      </c>
      <c s="186">
        <v>6.6961000000000004</v>
      </c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2" ht="15.75" customHeight="1">
      <c r="A20" s="70">
        <v>3</v>
      </c>
      <c s="48">
        <v>3</v>
      </c>
      <c s="49">
        <v>270</v>
      </c>
      <c s="50" t="s">
        <v>251</v>
      </c>
      <c s="51" t="s">
        <v>252</v>
      </c>
      <c s="52" t="s">
        <v>253</v>
      </c>
      <c s="53" t="s">
        <v>254</v>
      </c>
      <c s="53"/>
      <c s="53"/>
      <c s="54">
        <f t="shared" si="2"/>
        <v>908</v>
      </c>
      <c s="55">
        <v>7.0999999999999996</v>
      </c>
      <c s="56">
        <v>0.17899999999999999</v>
      </c>
      <c s="57" t="s">
        <v>40</v>
      </c>
      <c s="55"/>
      <c s="57"/>
      <c s="48" t="str">
        <f t="shared" si="3"/>
        <v>I A</v>
      </c>
      <c s="53" t="s">
        <v>255</v>
      </c>
      <c s="6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2" ht="15.75" customHeight="1">
      <c r="A21" s="70">
        <v>4</v>
      </c>
      <c s="48">
        <v>5</v>
      </c>
      <c s="49">
        <v>186</v>
      </c>
      <c s="50" t="s">
        <v>256</v>
      </c>
      <c s="51" t="s">
        <v>257</v>
      </c>
      <c s="52" t="s">
        <v>258</v>
      </c>
      <c s="53" t="s">
        <v>259</v>
      </c>
      <c s="53" t="s">
        <v>260</v>
      </c>
      <c s="53" t="s">
        <v>261</v>
      </c>
      <c s="54">
        <f t="shared" si="2"/>
        <v>761</v>
      </c>
      <c s="55">
        <v>7.4299999999999997</v>
      </c>
      <c s="56">
        <v>0.17100000000000001</v>
      </c>
      <c s="57"/>
      <c s="55"/>
      <c s="57"/>
      <c s="48" t="str">
        <f t="shared" si="3"/>
        <v>II A</v>
      </c>
      <c s="53" t="s">
        <v>262</v>
      </c>
      <c s="6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2" ht="15.75" customHeight="1">
      <c r="A22" s="70">
        <v>5</v>
      </c>
      <c s="70">
        <v>1</v>
      </c>
      <c s="49">
        <v>200</v>
      </c>
      <c s="50" t="s">
        <v>263</v>
      </c>
      <c s="51" t="s">
        <v>264</v>
      </c>
      <c s="52" t="s">
        <v>265</v>
      </c>
      <c s="53" t="s">
        <v>59</v>
      </c>
      <c s="53"/>
      <c s="53"/>
      <c s="54">
        <f t="shared" si="2"/>
        <v>723</v>
      </c>
      <c s="55">
        <v>7.5199999999999996</v>
      </c>
      <c s="56">
        <v>0.19500000000000001</v>
      </c>
      <c s="57"/>
      <c s="55"/>
      <c s="57"/>
      <c s="48" t="str">
        <f t="shared" si="3"/>
        <v>II A</v>
      </c>
      <c s="53" t="s">
        <v>266</v>
      </c>
      <c s="6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3" spans="1:32" ht="15.75" customHeight="1">
      <c r="A23" s="70">
        <v>6</v>
      </c>
      <c s="48">
        <v>6</v>
      </c>
      <c s="49">
        <v>164</v>
      </c>
      <c s="50" t="s">
        <v>267</v>
      </c>
      <c s="51" t="s">
        <v>268</v>
      </c>
      <c s="52" t="s">
        <v>269</v>
      </c>
      <c s="53" t="s">
        <v>146</v>
      </c>
      <c s="53" t="s">
        <v>147</v>
      </c>
      <c s="53" t="s">
        <v>128</v>
      </c>
      <c s="54">
        <f t="shared" si="2"/>
        <v>670</v>
      </c>
      <c s="55">
        <v>7.6500000000000004</v>
      </c>
      <c s="56">
        <v>0.17199999999999999</v>
      </c>
      <c s="57"/>
      <c s="55"/>
      <c s="57"/>
      <c s="48" t="str">
        <f t="shared" si="3"/>
        <v>III A</v>
      </c>
      <c s="53" t="s">
        <v>148</v>
      </c>
      <c s="6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4" spans="1:32" ht="4.5" customHeight="1">
      <c r="A24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2.75" customHeight="1">
      <c r="A25" s="1"/>
      <c s="1"/>
      <c s="1"/>
      <c s="15">
        <v>3</v>
      </c>
      <c s="78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6" customHeight="1">
      <c r="A26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24" customHeight="1">
      <c r="A27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5.75" customHeight="1">
      <c r="A28" s="48">
        <f t="shared" si="4" ref="A28:A33">IF(ISBLANK(K28),"",RANK(K28,K$28:K$33,1))</f>
        <v>1</v>
      </c>
      <c s="48">
        <v>4</v>
      </c>
      <c s="49">
        <v>160</v>
      </c>
      <c s="50" t="s">
        <v>270</v>
      </c>
      <c s="51" t="s">
        <v>271</v>
      </c>
      <c s="52" t="s">
        <v>272</v>
      </c>
      <c s="53" t="s">
        <v>126</v>
      </c>
      <c s="53" t="s">
        <v>60</v>
      </c>
      <c s="53" t="s">
        <v>128</v>
      </c>
      <c s="54">
        <f t="shared" si="5" ref="J28:J33">IF(ISBLANK(K28),"",TRUNC(59.76*(K28-11)^2))</f>
        <v>1029</v>
      </c>
      <c s="55">
        <v>6.8499999999999996</v>
      </c>
      <c s="56">
        <v>0.17299999999999999</v>
      </c>
      <c s="57" t="s">
        <v>34</v>
      </c>
      <c s="55"/>
      <c s="57"/>
      <c s="48" t="str">
        <f t="shared" si="6" ref="P28:P33">IF(ISBLANK(K28),"",IF(K28&gt;8.24,"",IF(K28&lt;=6.7,"TSM",IF(K28&lt;=6.84,"SM",IF(K28&lt;=7,"KSM",IF(K28&lt;=7.3,"I A",IF(K28&lt;=7.64,"II A",IF(K28&lt;=8.24,"III A"))))))))</f>
        <v>KSM</v>
      </c>
      <c s="53" t="s">
        <v>273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9" spans="1:32" ht="15.75" customHeight="1">
      <c r="A29" s="48">
        <f t="shared" si="4"/>
        <v>2</v>
      </c>
      <c s="48">
        <v>3</v>
      </c>
      <c s="49">
        <v>90</v>
      </c>
      <c s="50" t="s">
        <v>231</v>
      </c>
      <c s="51" t="s">
        <v>274</v>
      </c>
      <c s="52" t="s">
        <v>275</v>
      </c>
      <c s="53" t="s">
        <v>10</v>
      </c>
      <c s="53" t="s">
        <v>136</v>
      </c>
      <c s="53"/>
      <c s="54">
        <f t="shared" si="5"/>
        <v>867</v>
      </c>
      <c s="55">
        <v>7.1900000000000004</v>
      </c>
      <c s="56">
        <v>0.152</v>
      </c>
      <c s="57" t="s">
        <v>40</v>
      </c>
      <c s="55"/>
      <c s="57"/>
      <c s="48" t="str">
        <f t="shared" si="6"/>
        <v>I A</v>
      </c>
      <c s="53" t="s">
        <v>73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0" spans="1:32" ht="15.75" customHeight="1">
      <c r="A30" s="48">
        <f t="shared" si="4"/>
        <v>3</v>
      </c>
      <c s="48">
        <v>5</v>
      </c>
      <c s="49">
        <v>14</v>
      </c>
      <c s="50" t="s">
        <v>276</v>
      </c>
      <c s="51" t="s">
        <v>277</v>
      </c>
      <c s="52" t="s">
        <v>278</v>
      </c>
      <c s="53" t="s">
        <v>179</v>
      </c>
      <c s="53" t="s">
        <v>60</v>
      </c>
      <c s="53"/>
      <c s="54">
        <f t="shared" si="5"/>
        <v>804</v>
      </c>
      <c s="55">
        <v>7.3300000000000001</v>
      </c>
      <c s="56">
        <v>0.161</v>
      </c>
      <c s="57"/>
      <c s="55"/>
      <c s="57"/>
      <c s="48" t="str">
        <f t="shared" si="6"/>
        <v>II A</v>
      </c>
      <c s="53" t="s">
        <v>279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1" spans="1:32" ht="15.75" customHeight="1">
      <c r="A31" s="48">
        <f t="shared" si="4"/>
        <v>4</v>
      </c>
      <c s="48">
        <v>2</v>
      </c>
      <c s="49">
        <v>77</v>
      </c>
      <c s="50" t="s">
        <v>280</v>
      </c>
      <c s="51" t="s">
        <v>281</v>
      </c>
      <c s="52" t="s">
        <v>282</v>
      </c>
      <c s="53" t="s">
        <v>10</v>
      </c>
      <c s="53" t="s">
        <v>72</v>
      </c>
      <c s="53"/>
      <c s="54">
        <f t="shared" si="5"/>
        <v>698</v>
      </c>
      <c s="55">
        <v>7.5800000000000001</v>
      </c>
      <c s="56">
        <v>0.21299999999999999</v>
      </c>
      <c s="57"/>
      <c s="55"/>
      <c s="57"/>
      <c s="48" t="str">
        <f t="shared" si="6"/>
        <v>II A</v>
      </c>
      <c s="53" t="s">
        <v>283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2" spans="1:32" ht="15.75" customHeight="1">
      <c r="A32" s="48">
        <f t="shared" si="4"/>
        <v>5</v>
      </c>
      <c s="48">
        <v>6</v>
      </c>
      <c s="49">
        <v>163</v>
      </c>
      <c s="50" t="s">
        <v>231</v>
      </c>
      <c s="51" t="s">
        <v>284</v>
      </c>
      <c s="52" t="s">
        <v>285</v>
      </c>
      <c s="53" t="s">
        <v>146</v>
      </c>
      <c s="53" t="s">
        <v>147</v>
      </c>
      <c s="53" t="s">
        <v>128</v>
      </c>
      <c s="54">
        <f t="shared" si="5"/>
        <v>670</v>
      </c>
      <c s="55">
        <v>7.6500000000000004</v>
      </c>
      <c s="56">
        <v>0.152</v>
      </c>
      <c s="57"/>
      <c s="55"/>
      <c s="57"/>
      <c s="48" t="str">
        <f t="shared" si="6"/>
        <v>III A</v>
      </c>
      <c s="53" t="s">
        <v>148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3" spans="1:32" ht="15.75" customHeight="1">
      <c r="A33" s="48">
        <f t="shared" si="4"/>
        <v>6</v>
      </c>
      <c s="48">
        <v>1</v>
      </c>
      <c s="49">
        <v>23</v>
      </c>
      <c s="50" t="s">
        <v>286</v>
      </c>
      <c s="51" t="s">
        <v>287</v>
      </c>
      <c s="52" t="s">
        <v>288</v>
      </c>
      <c s="53" t="s">
        <v>59</v>
      </c>
      <c s="53" t="s">
        <v>60</v>
      </c>
      <c s="53"/>
      <c s="54">
        <f t="shared" si="5"/>
        <v>639</v>
      </c>
      <c s="55">
        <v>7.7300000000000004</v>
      </c>
      <c s="56">
        <v>0.255</v>
      </c>
      <c s="57"/>
      <c s="55"/>
      <c s="57"/>
      <c s="48" t="str">
        <f t="shared" si="6"/>
        <v>III A</v>
      </c>
      <c s="53" t="s">
        <v>93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4" spans="1:32" ht="12.75" customHeight="1">
      <c r="A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2.75" customHeight="1">
      <c r="A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2.75" customHeight="1">
      <c r="A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4.5" customHeight="1">
      <c r="A42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12.75" customHeight="1">
      <c r="A43" s="1"/>
      <c s="1"/>
      <c s="1"/>
      <c s="15">
        <v>4</v>
      </c>
      <c s="33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6" customHeight="1">
      <c r="A44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24" customHeight="1">
      <c r="A4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5.75" customHeight="1">
      <c r="A46" s="48">
        <f t="shared" si="7" ref="A46:A51">IF(ISBLANK(K46),"",RANK(K46,K$46:K$51,1))</f>
        <v>1</v>
      </c>
      <c s="48">
        <v>4</v>
      </c>
      <c s="49">
        <v>100</v>
      </c>
      <c s="50" t="s">
        <v>289</v>
      </c>
      <c s="51" t="s">
        <v>290</v>
      </c>
      <c s="52" t="s">
        <v>291</v>
      </c>
      <c s="53" t="s">
        <v>292</v>
      </c>
      <c s="53" t="s">
        <v>293</v>
      </c>
      <c s="53" t="s">
        <v>250</v>
      </c>
      <c s="54">
        <f t="shared" si="8" ref="J46:J51">IF(ISBLANK(K46),"",TRUNC(59.76*(K46-11)^2))</f>
        <v>1079</v>
      </c>
      <c s="55">
        <v>6.75</v>
      </c>
      <c s="56">
        <v>0.16300000000000001</v>
      </c>
      <c s="57" t="s">
        <v>34</v>
      </c>
      <c s="55"/>
      <c s="57"/>
      <c s="48" t="str">
        <f t="shared" si="9" ref="P46:P51">IF(ISBLANK(K46),"",IF(K46&gt;8.24,"",IF(K46&lt;=6.7,"TSM",IF(K46&lt;=6.84,"SM",IF(K46&lt;=7,"KSM",IF(K46&lt;=7.3,"I A",IF(K46&lt;=7.64,"II A",IF(K46&lt;=8.24,"III A"))))))))</f>
        <v>SM</v>
      </c>
      <c s="53" t="s">
        <v>294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7" spans="1:32" ht="15.75" customHeight="1">
      <c r="A47" s="48">
        <f t="shared" si="7"/>
        <v>2</v>
      </c>
      <c s="48">
        <v>3</v>
      </c>
      <c s="49">
        <v>3</v>
      </c>
      <c s="50" t="s">
        <v>295</v>
      </c>
      <c s="51" t="s">
        <v>296</v>
      </c>
      <c s="52" t="s">
        <v>297</v>
      </c>
      <c s="53" t="s">
        <v>298</v>
      </c>
      <c s="53" t="s">
        <v>299</v>
      </c>
      <c s="53"/>
      <c s="54">
        <f t="shared" si="8"/>
        <v>849</v>
      </c>
      <c s="55">
        <v>7.2300000000000004</v>
      </c>
      <c s="56">
        <v>0.13700000000000001</v>
      </c>
      <c s="57"/>
      <c s="55"/>
      <c s="57"/>
      <c s="48" t="str">
        <f t="shared" si="9"/>
        <v>I A</v>
      </c>
      <c s="53" t="s">
        <v>300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8" spans="1:32" ht="15.75" customHeight="1">
      <c r="A48" s="48">
        <f t="shared" si="7"/>
        <v>3</v>
      </c>
      <c s="48">
        <v>1</v>
      </c>
      <c s="49">
        <v>223</v>
      </c>
      <c s="50" t="s">
        <v>301</v>
      </c>
      <c s="51" t="s">
        <v>302</v>
      </c>
      <c s="52" t="s">
        <v>303</v>
      </c>
      <c s="53" t="s">
        <v>120</v>
      </c>
      <c s="53" t="s">
        <v>66</v>
      </c>
      <c s="53" t="s">
        <v>104</v>
      </c>
      <c s="54">
        <f t="shared" si="8"/>
        <v>736</v>
      </c>
      <c s="55">
        <v>7.4900000000000002</v>
      </c>
      <c s="56">
        <v>0.14399999999999999</v>
      </c>
      <c s="57"/>
      <c s="55"/>
      <c s="57"/>
      <c s="48" t="str">
        <f t="shared" si="9"/>
        <v>II A</v>
      </c>
      <c s="53" t="s">
        <v>153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9" spans="1:32" ht="15.75" customHeight="1">
      <c r="A49" s="48">
        <f t="shared" si="7"/>
        <v>4</v>
      </c>
      <c s="48">
        <v>5</v>
      </c>
      <c s="49">
        <v>269</v>
      </c>
      <c s="50" t="s">
        <v>304</v>
      </c>
      <c s="51" t="s">
        <v>305</v>
      </c>
      <c s="52" t="s">
        <v>306</v>
      </c>
      <c s="53" t="s">
        <v>59</v>
      </c>
      <c s="53"/>
      <c s="53"/>
      <c s="54">
        <f t="shared" si="8"/>
        <v>723</v>
      </c>
      <c s="55">
        <v>7.5199999999999996</v>
      </c>
      <c s="56">
        <v>0.17100000000000001</v>
      </c>
      <c s="57"/>
      <c s="55"/>
      <c s="57"/>
      <c s="48" t="str">
        <f t="shared" si="9"/>
        <v>II A</v>
      </c>
      <c s="53" t="s">
        <v>93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0" spans="1:32" ht="15.75" customHeight="1">
      <c r="A50" s="48">
        <f t="shared" si="7"/>
        <v>5</v>
      </c>
      <c s="48">
        <v>2</v>
      </c>
      <c s="49">
        <v>87</v>
      </c>
      <c s="50" t="s">
        <v>307</v>
      </c>
      <c s="51" t="s">
        <v>308</v>
      </c>
      <c s="52" t="s">
        <v>309</v>
      </c>
      <c s="53" t="s">
        <v>10</v>
      </c>
      <c s="53" t="s">
        <v>72</v>
      </c>
      <c s="53"/>
      <c s="54">
        <f t="shared" si="8"/>
        <v>719</v>
      </c>
      <c s="55">
        <v>7.5300000000000002</v>
      </c>
      <c s="56">
        <v>0.17699999999999999</v>
      </c>
      <c s="57"/>
      <c s="55"/>
      <c s="57"/>
      <c s="48" t="str">
        <f t="shared" si="9"/>
        <v>II A</v>
      </c>
      <c s="53" t="s">
        <v>310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1" spans="1:32" ht="15.75" customHeight="1">
      <c r="A51" s="48">
        <f t="shared" si="7"/>
        <v>6</v>
      </c>
      <c s="48">
        <v>6</v>
      </c>
      <c s="49">
        <v>86</v>
      </c>
      <c s="50" t="s">
        <v>311</v>
      </c>
      <c s="51" t="s">
        <v>312</v>
      </c>
      <c s="52" t="s">
        <v>313</v>
      </c>
      <c s="53" t="s">
        <v>10</v>
      </c>
      <c s="53" t="s">
        <v>72</v>
      </c>
      <c s="53"/>
      <c s="54">
        <f t="shared" si="8"/>
        <v>678</v>
      </c>
      <c s="55">
        <v>7.6299999999999999</v>
      </c>
      <c s="56">
        <v>0.17699999999999999</v>
      </c>
      <c s="57"/>
      <c s="55"/>
      <c s="57"/>
      <c s="48" t="str">
        <f t="shared" si="9"/>
        <v>II A</v>
      </c>
      <c s="53" t="s">
        <v>310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2" spans="1:32" ht="4.5" customHeight="1">
      <c r="A52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2.75" customHeight="1">
      <c r="A53" s="1"/>
      <c s="1"/>
      <c s="1"/>
      <c s="79">
        <v>5</v>
      </c>
      <c s="78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6" customHeight="1">
      <c r="A54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24" customHeight="1">
      <c r="A5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5.75" customHeight="1">
      <c r="A56" s="48">
        <f t="shared" si="10" ref="A56:A61">IF(ISBLANK(K56),"",RANK(K56,K$56:K$61,1))</f>
        <v>1</v>
      </c>
      <c s="48">
        <v>4</v>
      </c>
      <c s="49">
        <v>21</v>
      </c>
      <c s="50" t="s">
        <v>231</v>
      </c>
      <c s="51" t="s">
        <v>314</v>
      </c>
      <c s="52" t="s">
        <v>315</v>
      </c>
      <c s="53" t="s">
        <v>316</v>
      </c>
      <c s="53" t="s">
        <v>60</v>
      </c>
      <c s="53"/>
      <c s="54">
        <f t="shared" si="11" ref="J56:J61">IF(ISBLANK(K56),"",TRUNC(59.76*(K56-11)^2))</f>
        <v>989</v>
      </c>
      <c s="55">
        <v>6.9299999999999997</v>
      </c>
      <c s="56">
        <v>0.121</v>
      </c>
      <c s="57" t="s">
        <v>34</v>
      </c>
      <c s="55"/>
      <c s="56"/>
      <c s="48" t="str">
        <f t="shared" si="12" ref="P56:P61">IF(ISBLANK(K56),"",IF(K56&gt;8.24,"",IF(K56&lt;=6.7,"TSM",IF(K56&lt;=6.84,"SM",IF(K56&lt;=7,"KSM",IF(K56&lt;=7.3,"I A",IF(K56&lt;=7.64,"II A",IF(K56&lt;=8.24,"III A"))))))))</f>
        <v>KSM</v>
      </c>
      <c s="53" t="s">
        <v>317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7" spans="1:32" ht="15.75" customHeight="1">
      <c r="A57" s="48">
        <f t="shared" si="10"/>
        <v>2</v>
      </c>
      <c s="48">
        <v>5</v>
      </c>
      <c s="49">
        <v>123</v>
      </c>
      <c s="50" t="s">
        <v>318</v>
      </c>
      <c s="51" t="s">
        <v>319</v>
      </c>
      <c s="52" t="s">
        <v>320</v>
      </c>
      <c s="53" t="s">
        <v>52</v>
      </c>
      <c s="53" t="s">
        <v>53</v>
      </c>
      <c s="53" t="s">
        <v>321</v>
      </c>
      <c s="54">
        <f t="shared" si="11"/>
        <v>818</v>
      </c>
      <c s="55">
        <v>7.2999999999999998</v>
      </c>
      <c s="57">
        <v>0.25600000000000001</v>
      </c>
      <c s="57"/>
      <c s="55"/>
      <c s="56"/>
      <c s="48" t="str">
        <f t="shared" si="12"/>
        <v>I A</v>
      </c>
      <c s="53" t="s">
        <v>322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8" spans="1:32" ht="15.75" customHeight="1">
      <c r="A58" s="48">
        <f t="shared" si="10"/>
        <v>3</v>
      </c>
      <c s="48">
        <v>3</v>
      </c>
      <c s="49">
        <v>268</v>
      </c>
      <c s="50" t="s">
        <v>323</v>
      </c>
      <c s="51" t="s">
        <v>324</v>
      </c>
      <c s="52" t="s">
        <v>325</v>
      </c>
      <c s="53" t="s">
        <v>326</v>
      </c>
      <c s="53" t="s">
        <v>327</v>
      </c>
      <c s="53"/>
      <c s="54">
        <f t="shared" si="11"/>
        <v>813</v>
      </c>
      <c s="55">
        <v>7.3099999999999996</v>
      </c>
      <c s="56">
        <v>0.158</v>
      </c>
      <c s="57"/>
      <c s="55"/>
      <c s="56"/>
      <c s="48" t="str">
        <f t="shared" si="12"/>
        <v>II A</v>
      </c>
      <c s="53" t="s">
        <v>328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9" spans="1:32" ht="15.75" customHeight="1">
      <c r="A59" s="48">
        <f t="shared" si="10"/>
        <v>4</v>
      </c>
      <c s="48">
        <v>2</v>
      </c>
      <c s="49">
        <v>128</v>
      </c>
      <c s="50" t="s">
        <v>329</v>
      </c>
      <c s="51" t="s">
        <v>330</v>
      </c>
      <c s="52" t="s">
        <v>331</v>
      </c>
      <c s="53" t="s">
        <v>45</v>
      </c>
      <c s="53" t="s">
        <v>46</v>
      </c>
      <c s="53" t="s">
        <v>47</v>
      </c>
      <c s="54">
        <f t="shared" si="11"/>
        <v>757</v>
      </c>
      <c s="55">
        <v>7.4400000000000004</v>
      </c>
      <c s="56">
        <v>0.188</v>
      </c>
      <c s="57"/>
      <c s="55"/>
      <c s="56"/>
      <c s="48" t="str">
        <f t="shared" si="12"/>
        <v>II A</v>
      </c>
      <c s="53" t="s">
        <v>332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0" spans="1:32" ht="15.75" customHeight="1">
      <c r="A60" s="48">
        <f t="shared" si="10"/>
        <v>5</v>
      </c>
      <c s="48">
        <v>6</v>
      </c>
      <c s="49">
        <v>150</v>
      </c>
      <c s="50" t="s">
        <v>333</v>
      </c>
      <c s="51" t="s">
        <v>334</v>
      </c>
      <c s="52" t="s">
        <v>335</v>
      </c>
      <c s="53" t="s">
        <v>82</v>
      </c>
      <c s="53" t="s">
        <v>83</v>
      </c>
      <c s="53" t="s">
        <v>84</v>
      </c>
      <c s="54">
        <f t="shared" si="11"/>
        <v>727</v>
      </c>
      <c s="55">
        <v>7.5099999999999998</v>
      </c>
      <c s="56">
        <v>0.182</v>
      </c>
      <c s="57"/>
      <c s="55"/>
      <c s="56"/>
      <c s="48" t="str">
        <f t="shared" si="12"/>
        <v>II A</v>
      </c>
      <c s="53" t="s">
        <v>336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1" spans="1:32" ht="15.75" customHeight="1">
      <c r="A61" s="48">
        <f t="shared" si="10"/>
        <v>6</v>
      </c>
      <c s="48">
        <v>1</v>
      </c>
      <c s="49">
        <v>147</v>
      </c>
      <c s="50" t="s">
        <v>337</v>
      </c>
      <c s="51" t="s">
        <v>338</v>
      </c>
      <c s="52" t="s">
        <v>339</v>
      </c>
      <c s="53" t="s">
        <v>340</v>
      </c>
      <c s="53" t="s">
        <v>341</v>
      </c>
      <c s="53" t="s">
        <v>342</v>
      </c>
      <c s="54">
        <f t="shared" si="11"/>
        <v>670</v>
      </c>
      <c s="55">
        <v>7.6500000000000004</v>
      </c>
      <c s="56">
        <v>0.16900000000000001</v>
      </c>
      <c s="57"/>
      <c s="55"/>
      <c s="56"/>
      <c s="48" t="str">
        <f t="shared" si="12"/>
        <v>III A</v>
      </c>
      <c s="53" t="s">
        <v>343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62" spans="1:32" ht="4.5" customHeight="1">
      <c r="A62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5">
        <v>6</v>
      </c>
      <c s="33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6" customHeight="1">
      <c r="A64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24" customHeight="1">
      <c r="A6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" spans="1:38" ht="15.75" customHeight="1">
      <c r="A66" s="48">
        <f t="shared" si="13" ref="A66:A70">IF(ISBLANK(K66),"",RANK(K66,K$66:K$71,1))</f>
        <v>1</v>
      </c>
      <c s="48">
        <v>4</v>
      </c>
      <c s="49">
        <v>28</v>
      </c>
      <c s="50" t="s">
        <v>344</v>
      </c>
      <c s="51" t="s">
        <v>345</v>
      </c>
      <c s="52" t="s">
        <v>346</v>
      </c>
      <c s="53" t="s">
        <v>59</v>
      </c>
      <c s="53" t="s">
        <v>60</v>
      </c>
      <c s="53" t="s">
        <v>128</v>
      </c>
      <c s="54">
        <f t="shared" si="14" ref="J66:J70">IF(ISBLANK(K66),"",TRUNC(59.76*(K66-11)^2))</f>
        <v>960</v>
      </c>
      <c s="55">
        <v>6.9900000000000002</v>
      </c>
      <c s="56">
        <v>0.14399999999999999</v>
      </c>
      <c s="57" t="s">
        <v>34</v>
      </c>
      <c s="55"/>
      <c s="56"/>
      <c s="48" t="str">
        <f t="shared" si="15" ref="P66:P71">IF(ISBLANK(K66),"",IF(K66&gt;8.24,"",IF(K66&lt;=6.7,"TSM",IF(K66&lt;=6.84,"SM",IF(K66&lt;=7,"KSM",IF(K66&lt;=7.3,"I A",IF(K66&lt;=7.64,"II A",IF(K66&lt;=8.24,"III A"))))))))</f>
        <v>KSM</v>
      </c>
      <c s="53" t="s">
        <v>347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67" spans="1:38" ht="15.75" customHeight="1">
      <c r="A67" s="48">
        <f t="shared" si="13"/>
        <v>2</v>
      </c>
      <c s="48">
        <v>5</v>
      </c>
      <c s="49">
        <v>246</v>
      </c>
      <c s="50" t="s">
        <v>348</v>
      </c>
      <c s="51" t="s">
        <v>349</v>
      </c>
      <c s="52" t="s">
        <v>350</v>
      </c>
      <c s="53" t="s">
        <v>10</v>
      </c>
      <c s="53"/>
      <c s="53" t="s">
        <v>67</v>
      </c>
      <c s="54">
        <f t="shared" si="14"/>
        <v>804</v>
      </c>
      <c s="55">
        <v>7.3300000000000001</v>
      </c>
      <c s="56">
        <v>0.13200000000000001</v>
      </c>
      <c s="57"/>
      <c s="55"/>
      <c s="56"/>
      <c s="48" t="str">
        <f t="shared" si="15"/>
        <v>II A</v>
      </c>
      <c s="53" t="s">
        <v>157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68" spans="1:38" ht="15.75" customHeight="1">
      <c r="A68" s="48">
        <f t="shared" si="13"/>
        <v>3</v>
      </c>
      <c s="48">
        <v>3</v>
      </c>
      <c s="49">
        <v>32</v>
      </c>
      <c s="50" t="s">
        <v>295</v>
      </c>
      <c s="51" t="s">
        <v>351</v>
      </c>
      <c s="52" t="s">
        <v>352</v>
      </c>
      <c s="53" t="s">
        <v>298</v>
      </c>
      <c s="53" t="s">
        <v>60</v>
      </c>
      <c s="53"/>
      <c s="54">
        <f t="shared" si="14"/>
        <v>778</v>
      </c>
      <c s="55">
        <v>7.3899999999999997</v>
      </c>
      <c s="56">
        <v>0.152</v>
      </c>
      <c s="57"/>
      <c s="55"/>
      <c s="56"/>
      <c s="48" t="str">
        <f t="shared" si="15"/>
        <v>II A</v>
      </c>
      <c s="53" t="s">
        <v>353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69" spans="1:38" ht="15.75" customHeight="1">
      <c r="A69" s="48">
        <f t="shared" si="13"/>
        <v>4</v>
      </c>
      <c s="48">
        <v>2</v>
      </c>
      <c s="49">
        <v>217</v>
      </c>
      <c s="50" t="s">
        <v>354</v>
      </c>
      <c s="51" t="s">
        <v>355</v>
      </c>
      <c s="52" t="s">
        <v>356</v>
      </c>
      <c s="53" t="s">
        <v>120</v>
      </c>
      <c s="53" t="s">
        <v>66</v>
      </c>
      <c s="53" t="s">
        <v>104</v>
      </c>
      <c s="54">
        <f t="shared" si="14"/>
        <v>748</v>
      </c>
      <c s="55">
        <v>7.46</v>
      </c>
      <c s="56">
        <v>0.17000000000000001</v>
      </c>
      <c s="57"/>
      <c s="55"/>
      <c s="56"/>
      <c s="48" t="str">
        <f t="shared" si="15"/>
        <v>II A</v>
      </c>
      <c s="53" t="s">
        <v>153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0" spans="1:38" ht="15.75" customHeight="1">
      <c r="A70" s="48">
        <f t="shared" si="13"/>
        <v>5</v>
      </c>
      <c s="48">
        <v>6</v>
      </c>
      <c s="49">
        <v>166</v>
      </c>
      <c s="50" t="s">
        <v>357</v>
      </c>
      <c s="51" t="s">
        <v>358</v>
      </c>
      <c s="52" t="s">
        <v>359</v>
      </c>
      <c s="53" t="s">
        <v>146</v>
      </c>
      <c s="53" t="s">
        <v>147</v>
      </c>
      <c s="53" t="s">
        <v>128</v>
      </c>
      <c s="54">
        <f t="shared" si="14"/>
        <v>732</v>
      </c>
      <c s="55">
        <v>7.5</v>
      </c>
      <c s="56">
        <v>0.20499999999999999</v>
      </c>
      <c s="57"/>
      <c s="55"/>
      <c s="56"/>
      <c s="48" t="str">
        <f t="shared" si="15"/>
        <v>II A</v>
      </c>
      <c s="53" t="s">
        <v>148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1" spans="1:38" ht="15.75" customHeight="1">
      <c r="A71" s="48"/>
      <c s="48">
        <v>1</v>
      </c>
      <c s="49">
        <v>25</v>
      </c>
      <c s="50" t="s">
        <v>360</v>
      </c>
      <c s="51" t="s">
        <v>361</v>
      </c>
      <c s="52" t="s">
        <v>362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48" t="str">
        <f t="shared" si="15"/>
        <v/>
      </c>
      <c s="53" t="s">
        <v>93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2" spans="1:32" ht="4.5" customHeight="1">
      <c r="A72" s="1"/>
      <c s="1"/>
      <c s="1"/>
      <c s="23"/>
      <c s="1"/>
      <c s="24"/>
      <c s="25"/>
      <c s="25"/>
      <c s="25"/>
      <c s="75"/>
      <c s="20"/>
      <c s="20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5">
        <v>7</v>
      </c>
      <c s="33" t="s">
        <v>13</v>
      </c>
      <c s="34"/>
      <c s="35"/>
      <c s="35"/>
      <c s="35"/>
      <c s="75"/>
      <c s="35" t="s">
        <v>14</v>
      </c>
      <c s="28"/>
      <c s="76"/>
      <c s="28"/>
      <c s="28"/>
      <c s="37"/>
      <c s="36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6" customHeight="1">
      <c r="A74" s="1"/>
      <c s="1"/>
      <c s="1"/>
      <c s="1"/>
      <c s="1"/>
      <c s="29"/>
      <c s="12"/>
      <c s="12"/>
      <c s="12"/>
      <c s="75"/>
      <c s="28"/>
      <c s="28"/>
      <c s="37"/>
      <c s="28"/>
      <c s="28"/>
      <c s="37"/>
      <c s="30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24" customHeight="1">
      <c r="A7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46" t="s">
        <v>26</v>
      </c>
      <c s="47" t="s">
        <v>28</v>
      </c>
      <c s="38" t="s">
        <v>29</v>
      </c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" spans="1:38" ht="15.75" customHeight="1">
      <c r="A76" s="48">
        <f t="shared" si="16" ref="A76:A81">IF(ISBLANK(K76),"",RANK(K76,K$76:K$81,1))</f>
        <v>1</v>
      </c>
      <c s="48">
        <v>4</v>
      </c>
      <c s="49">
        <v>249</v>
      </c>
      <c s="50" t="s">
        <v>363</v>
      </c>
      <c s="51" t="s">
        <v>364</v>
      </c>
      <c s="52" t="s">
        <v>365</v>
      </c>
      <c s="53" t="s">
        <v>10</v>
      </c>
      <c s="53"/>
      <c s="53" t="s">
        <v>67</v>
      </c>
      <c s="54">
        <f t="shared" si="17" ref="J76:J81">IF(ISBLANK(K76),"",TRUNC(59.76*(K76-11)^2))</f>
        <v>937</v>
      </c>
      <c s="55">
        <v>7.04</v>
      </c>
      <c s="56">
        <v>0.126</v>
      </c>
      <c s="57" t="s">
        <v>40</v>
      </c>
      <c s="55"/>
      <c s="56"/>
      <c s="48" t="str">
        <f t="shared" si="18" ref="P76:P81">IF(ISBLANK(K76),"",IF(K76&gt;8.24,"",IF(K76&lt;=6.7,"TSM",IF(K76&lt;=6.84,"SM",IF(K76&lt;=7,"KSM",IF(K76&lt;=7.3,"I A",IF(K76&lt;=7.64,"II A",IF(K76&lt;=8.24,"III A"))))))))</f>
        <v>I A</v>
      </c>
      <c s="53" t="s">
        <v>157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7" spans="1:38" ht="15.75" customHeight="1">
      <c r="A77" s="48">
        <f t="shared" si="16"/>
        <v>2</v>
      </c>
      <c s="48">
        <v>3</v>
      </c>
      <c s="49">
        <v>138</v>
      </c>
      <c s="50" t="s">
        <v>333</v>
      </c>
      <c s="51" t="s">
        <v>366</v>
      </c>
      <c s="52" t="s">
        <v>367</v>
      </c>
      <c s="53" t="s">
        <v>368</v>
      </c>
      <c s="53" t="s">
        <v>83</v>
      </c>
      <c s="53" t="s">
        <v>84</v>
      </c>
      <c s="54">
        <f t="shared" si="17"/>
        <v>913</v>
      </c>
      <c s="55">
        <v>7.0899999999999999</v>
      </c>
      <c s="56">
        <v>0.16800000000000001</v>
      </c>
      <c s="57" t="s">
        <v>40</v>
      </c>
      <c s="55"/>
      <c s="56"/>
      <c s="48" t="str">
        <f t="shared" si="18"/>
        <v>I A</v>
      </c>
      <c s="53" t="s">
        <v>369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8" spans="1:38" ht="15.75" customHeight="1">
      <c r="A78" s="48">
        <f t="shared" si="16"/>
        <v>3</v>
      </c>
      <c s="48">
        <v>2</v>
      </c>
      <c s="49">
        <v>116</v>
      </c>
      <c s="50" t="s">
        <v>370</v>
      </c>
      <c s="51" t="s">
        <v>371</v>
      </c>
      <c s="52" t="s">
        <v>372</v>
      </c>
      <c s="53" t="s">
        <v>373</v>
      </c>
      <c s="53" t="s">
        <v>374</v>
      </c>
      <c s="53" t="s">
        <v>375</v>
      </c>
      <c s="54">
        <f t="shared" si="17"/>
        <v>736</v>
      </c>
      <c s="55">
        <v>7.4900000000000002</v>
      </c>
      <c s="56">
        <v>0.189</v>
      </c>
      <c s="57"/>
      <c s="55"/>
      <c s="56"/>
      <c s="48" t="str">
        <f t="shared" si="18"/>
        <v>II A</v>
      </c>
      <c s="53" t="s">
        <v>376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79" spans="1:38" ht="15.75" customHeight="1">
      <c r="A79" s="48">
        <f t="shared" si="16"/>
        <v>4</v>
      </c>
      <c s="48">
        <v>5</v>
      </c>
      <c s="49">
        <v>15</v>
      </c>
      <c s="50" t="s">
        <v>377</v>
      </c>
      <c s="51" t="s">
        <v>378</v>
      </c>
      <c s="52" t="s">
        <v>379</v>
      </c>
      <c s="53" t="s">
        <v>59</v>
      </c>
      <c s="53" t="s">
        <v>60</v>
      </c>
      <c s="53"/>
      <c s="54">
        <f t="shared" si="17"/>
        <v>723</v>
      </c>
      <c s="55">
        <v>7.5199999999999996</v>
      </c>
      <c s="56">
        <v>0.17999999999999999</v>
      </c>
      <c s="57"/>
      <c s="55"/>
      <c s="56"/>
      <c s="48" t="str">
        <f t="shared" si="18"/>
        <v>II A</v>
      </c>
      <c s="53" t="s">
        <v>93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80" spans="1:38" ht="15.75" customHeight="1">
      <c r="A80" s="48">
        <f t="shared" si="16"/>
        <v>5</v>
      </c>
      <c s="48">
        <v>6</v>
      </c>
      <c s="49">
        <v>119</v>
      </c>
      <c s="50" t="s">
        <v>380</v>
      </c>
      <c s="51" t="s">
        <v>381</v>
      </c>
      <c s="52" t="s">
        <v>382</v>
      </c>
      <c s="53" t="s">
        <v>383</v>
      </c>
      <c s="53" t="s">
        <v>384</v>
      </c>
      <c s="53" t="s">
        <v>385</v>
      </c>
      <c s="54">
        <f t="shared" si="17"/>
        <v>719</v>
      </c>
      <c s="55">
        <v>7.5300000000000002</v>
      </c>
      <c s="56">
        <v>0.13600000000000001</v>
      </c>
      <c s="57"/>
      <c s="55"/>
      <c s="56"/>
      <c s="48" t="str">
        <f t="shared" si="18"/>
        <v>II A</v>
      </c>
      <c s="53" t="s">
        <v>386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81" spans="1:38" ht="15.75" customHeight="1">
      <c r="A81" s="48">
        <f t="shared" si="16"/>
        <v>6</v>
      </c>
      <c s="48">
        <v>1</v>
      </c>
      <c s="49">
        <v>219</v>
      </c>
      <c s="50" t="s">
        <v>370</v>
      </c>
      <c s="51" t="s">
        <v>387</v>
      </c>
      <c s="52" t="s">
        <v>388</v>
      </c>
      <c s="53" t="s">
        <v>120</v>
      </c>
      <c s="53" t="s">
        <v>229</v>
      </c>
      <c s="53" t="s">
        <v>196</v>
      </c>
      <c s="54">
        <f t="shared" si="17"/>
        <v>639</v>
      </c>
      <c s="55">
        <v>7.7300000000000004</v>
      </c>
      <c s="56">
        <v>0.19600000000000001</v>
      </c>
      <c s="57"/>
      <c s="55"/>
      <c s="56"/>
      <c s="48" t="str">
        <f t="shared" si="18"/>
        <v>III A</v>
      </c>
      <c s="53" t="s">
        <v>230</v>
      </c>
      <c s="12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82" spans="1:32" ht="12.75" customHeight="1">
      <c r="A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r="R83" s="110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2" ht="12.75" customHeight="1">
      <c r="A82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2" ht="12.75" customHeight="1">
      <c r="A82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2" ht="12.75" customHeight="1">
      <c r="A82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2" ht="12.75" customHeight="1">
      <c r="A82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2" ht="12.75" customHeight="1">
      <c r="A82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2" ht="12.75" customHeight="1">
      <c r="A82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2" ht="12.75" customHeight="1">
      <c r="A83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2" ht="12.75" customHeight="1">
      <c r="A83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2" ht="12.75" customHeight="1">
      <c r="A83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2" ht="12.75" customHeight="1">
      <c r="A83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2" ht="12.75" customHeight="1">
      <c r="A83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2" ht="12.75" customHeight="1">
      <c r="A83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2" ht="12.75" customHeight="1">
      <c r="A83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2" ht="12.75" customHeight="1">
      <c r="A83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2" ht="12.75" customHeight="1">
      <c r="A83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2" ht="12.75" customHeight="1">
      <c r="A83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2" ht="12.75" customHeight="1">
      <c r="A84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2" ht="12.75" customHeight="1">
      <c r="A84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2" ht="12.75" customHeight="1">
      <c r="A84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2" ht="12.75" customHeight="1">
      <c r="A843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2" ht="12.75" customHeight="1">
      <c r="A844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2" ht="12.75" customHeight="1">
      <c r="A845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2" ht="12.75" customHeight="1">
      <c r="A846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2" ht="12.75" customHeight="1">
      <c r="A847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2" ht="12.75" customHeight="1">
      <c r="A848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2" ht="12.75" customHeight="1">
      <c r="A849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2" ht="12.75" customHeight="1">
      <c r="A850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2" ht="12.75" customHeight="1">
      <c r="A851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2" ht="12.75" customHeight="1">
      <c r="A852" s="1"/>
      <c s="1"/>
      <c s="1"/>
      <c s="1"/>
      <c s="1"/>
      <c s="29"/>
      <c s="12"/>
      <c s="12"/>
      <c s="12"/>
      <c s="75"/>
      <c s="19"/>
      <c s="20"/>
      <c s="28"/>
      <c s="19"/>
      <c s="20"/>
      <c s="28"/>
      <c s="1"/>
      <c s="110"/>
      <c s="1"/>
      <c s="1"/>
      <c s="1"/>
      <c s="1"/>
      <c s="1"/>
      <c s="1"/>
      <c s="1"/>
      <c s="1"/>
      <c s="1"/>
      <c s="1"/>
      <c s="1"/>
      <c s="1"/>
      <c s="1"/>
      <c s="1"/>
    </row>
    <row r="853" ht="14.4"/>
    <row r="854" ht="14.4"/>
    <row r="855" ht="14.4"/>
    <row r="856" ht="14.4"/>
    <row r="857" ht="14.4"/>
    <row r="858" ht="14.4"/>
    <row r="859" ht="14.4"/>
    <row r="860" ht="14.4"/>
    <row r="861" ht="14.4"/>
    <row r="862" ht="14.4"/>
    <row r="863" ht="14.4"/>
    <row r="864" ht="14.4"/>
    <row r="865" ht="14.4"/>
    <row r="866" ht="14.4"/>
    <row r="867" ht="14.4"/>
    <row r="868" ht="14.4"/>
    <row r="869" ht="14.4"/>
    <row r="870" ht="14.4"/>
    <row r="871" ht="14.4"/>
    <row r="872" ht="14.4"/>
    <row r="873" ht="14.4"/>
    <row r="874" ht="14.4"/>
    <row r="875" ht="14.4"/>
    <row r="876" ht="14.4"/>
    <row r="877" ht="14.4"/>
    <row r="878" ht="14.4"/>
    <row r="879" ht="14.4"/>
    <row r="880" ht="14.4"/>
    <row r="881" ht="14.4"/>
    <row r="882" ht="14.4"/>
    <row r="883" ht="14.4"/>
    <row r="884" ht="14.4"/>
    <row r="885" ht="14.4"/>
    <row r="886" ht="14.4"/>
    <row r="887" ht="14.4"/>
    <row r="888" ht="14.4"/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</sheetData>
  <printOptions horizontalCentered="1"/>
  <pageMargins left="0.393700787401575" right="0.393700787401575" top="0.393700787401575" bottom="0.196850393700787" header="0" footer="0"/>
  <pageSetup orientation="landscape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L940"/>
  <sheetViews>
    <sheetView workbookViewId="0" topLeftCell="A1">
      <selection pane="topLeft" activeCell="A3" sqref="A3"/>
    </sheetView>
  </sheetViews>
  <sheetFormatPr defaultColWidth="14.4442857142857" defaultRowHeight="15" customHeight="1"/>
  <cols>
    <col min="1" max="1" width="3.85714285714286" customWidth="1"/>
    <col min="2" max="2" width="4.14285714285714" customWidth="1"/>
    <col min="3" max="3" width="3.14285714285714" customWidth="1"/>
    <col min="4" max="4" width="9.14285714285714" customWidth="1"/>
    <col min="5" max="5" width="9.85714285714286" customWidth="1"/>
    <col min="6" max="6" width="8.28571428571429" customWidth="1"/>
    <col min="7" max="7" width="10.2857142857143" customWidth="1"/>
    <col min="8" max="8" width="11.4285714285714" customWidth="1"/>
    <col min="9" max="9" width="8.42857142857143" customWidth="1"/>
    <col min="10" max="10" width="5" customWidth="1"/>
    <col min="11" max="11" width="5.85714285714286" customWidth="1"/>
    <col min="12" max="12" width="4.14285714285714" customWidth="1"/>
    <col min="13" max="13" width="1.71428571428571" hidden="1" customWidth="1"/>
    <col min="14" max="14" width="7.14285714285714" customWidth="1"/>
    <col min="15" max="15" width="4" customWidth="1"/>
    <col min="16" max="16" width="4.42857142857143" customWidth="1"/>
    <col min="17" max="17" width="16.4285714285714" customWidth="1"/>
    <col min="18" max="18" width="4.71428571428571" customWidth="1"/>
    <col min="19" max="32" width="8" customWidth="1"/>
    <col min="33" max="38" width="12.5714285714286" customWidth="1"/>
  </cols>
  <sheetData>
    <row r="1" spans="1:32" ht="18" customHeight="1">
      <c r="A1" s="14" t="s">
        <v>0</v>
      </c>
      <c s="14"/>
      <c s="15"/>
      <c s="15"/>
      <c s="15"/>
      <c s="16"/>
      <c s="17"/>
      <c s="17"/>
      <c s="17"/>
      <c s="71"/>
      <c s="3"/>
      <c s="3"/>
      <c s="72"/>
      <c s="20"/>
      <c s="80"/>
      <c s="7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16"/>
      <c s="17"/>
      <c s="17"/>
      <c s="17"/>
      <c s="71"/>
      <c s="20"/>
      <c s="20"/>
      <c s="72"/>
      <c s="20"/>
      <c s="80"/>
      <c s="72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24"/>
      <c s="25"/>
      <c s="25"/>
      <c s="25"/>
      <c s="26"/>
      <c s="27"/>
      <c s="28"/>
      <c s="28"/>
      <c s="27"/>
      <c s="81"/>
      <c s="29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221</v>
      </c>
      <c s="1"/>
      <c s="24"/>
      <c s="25"/>
      <c s="25"/>
      <c s="25"/>
      <c s="73"/>
      <c s="19"/>
      <c s="20"/>
      <c s="20"/>
      <c s="32"/>
      <c s="74"/>
      <c s="74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4"/>
      <c s="25"/>
      <c s="25"/>
      <c s="25"/>
      <c s="75"/>
      <c s="20"/>
      <c s="20"/>
      <c s="37"/>
      <c s="28"/>
      <c s="81"/>
      <c s="3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/>
      <c s="33" t="s">
        <v>219</v>
      </c>
      <c s="34"/>
      <c s="35"/>
      <c s="35"/>
      <c s="35"/>
      <c s="75"/>
      <c s="35"/>
      <c s="28"/>
      <c s="76"/>
      <c s="28"/>
      <c s="81"/>
      <c s="37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29"/>
      <c s="12"/>
      <c s="12"/>
      <c s="12"/>
      <c s="75"/>
      <c s="28"/>
      <c s="28"/>
      <c s="37"/>
      <c s="28"/>
      <c s="81"/>
      <c s="3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82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48">
        <f t="shared" si="0" ref="A9:A14">IF(ISBLANK(N9),"",RANK(N9,N$9:N$14,1))</f>
        <v>1</v>
      </c>
      <c s="70">
        <v>4</v>
      </c>
      <c s="49">
        <v>100</v>
      </c>
      <c s="50" t="s">
        <v>289</v>
      </c>
      <c s="51" t="s">
        <v>290</v>
      </c>
      <c s="52" t="s">
        <v>291</v>
      </c>
      <c s="53" t="s">
        <v>292</v>
      </c>
      <c s="53" t="s">
        <v>293</v>
      </c>
      <c s="53" t="s">
        <v>250</v>
      </c>
      <c s="54">
        <f t="shared" si="1" ref="J9:J13">IF(ISBLANK(N9),"",TRUNC(59.76*(N9-11)^2))</f>
        <v>1136</v>
      </c>
      <c s="55">
        <v>6.75</v>
      </c>
      <c s="56">
        <v>0.16300000000000001</v>
      </c>
      <c s="57"/>
      <c s="55">
        <v>6.6399999999999997</v>
      </c>
      <c s="56">
        <v>0.13500000000000001</v>
      </c>
      <c s="48" t="str">
        <f t="shared" si="2" ref="P9:P14">IF(ISBLANK(K9),"",IF(K9&gt;8.24,"",IF(K9&lt;=6.7,"TSM",IF(K9&lt;=6.84,"SM",IF(K9&lt;=7,"KSM",IF(K9&lt;=7.3,"I A",IF(K9&lt;=7.64,"II A",IF(K9&lt;=8.24,"III A"))))))))</f>
        <v>SM</v>
      </c>
      <c s="53" t="s">
        <v>294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2" ht="15.75" customHeight="1">
      <c r="A10" s="48">
        <f t="shared" si="0"/>
        <v>2</v>
      </c>
      <c s="70">
        <v>3</v>
      </c>
      <c s="49">
        <v>160</v>
      </c>
      <c s="50" t="s">
        <v>270</v>
      </c>
      <c s="51" t="s">
        <v>271</v>
      </c>
      <c s="52" t="s">
        <v>272</v>
      </c>
      <c s="53" t="s">
        <v>126</v>
      </c>
      <c s="53" t="s">
        <v>60</v>
      </c>
      <c s="53" t="s">
        <v>128</v>
      </c>
      <c s="54">
        <f t="shared" si="1"/>
        <v>1069</v>
      </c>
      <c s="55">
        <v>6.8499999999999996</v>
      </c>
      <c s="56">
        <v>0.17299999999999999</v>
      </c>
      <c s="57"/>
      <c s="55">
        <v>6.7699999999999996</v>
      </c>
      <c s="56">
        <v>0.158</v>
      </c>
      <c s="48" t="str">
        <f t="shared" si="2"/>
        <v>KSM</v>
      </c>
      <c s="53" t="s">
        <v>273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2" ht="15.75" customHeight="1">
      <c r="A11" s="48">
        <f t="shared" si="0"/>
        <v>3</v>
      </c>
      <c s="70">
        <v>5</v>
      </c>
      <c s="49">
        <v>21</v>
      </c>
      <c s="50" t="s">
        <v>231</v>
      </c>
      <c s="51" t="s">
        <v>314</v>
      </c>
      <c s="52" t="s">
        <v>315</v>
      </c>
      <c s="53" t="s">
        <v>316</v>
      </c>
      <c s="53" t="s">
        <v>60</v>
      </c>
      <c s="53"/>
      <c s="54">
        <f t="shared" si="1"/>
        <v>1039</v>
      </c>
      <c s="55">
        <v>6.9299999999999997</v>
      </c>
      <c s="56">
        <v>0.121</v>
      </c>
      <c s="57"/>
      <c s="55">
        <v>6.8300000000000001</v>
      </c>
      <c s="56">
        <v>0.11700000000000001</v>
      </c>
      <c s="48" t="str">
        <f t="shared" si="2"/>
        <v>KSM</v>
      </c>
      <c s="53" t="s">
        <v>317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2" ht="15.75" customHeight="1">
      <c r="A12" s="48">
        <f t="shared" si="0"/>
        <v>4</v>
      </c>
      <c s="70">
        <v>6</v>
      </c>
      <c s="49">
        <v>88</v>
      </c>
      <c s="50" t="s">
        <v>247</v>
      </c>
      <c s="51" t="s">
        <v>248</v>
      </c>
      <c s="52" t="s">
        <v>249</v>
      </c>
      <c s="53" t="s">
        <v>10</v>
      </c>
      <c s="53" t="s">
        <v>72</v>
      </c>
      <c s="53" t="s">
        <v>250</v>
      </c>
      <c s="54">
        <f t="shared" si="1"/>
        <v>1014</v>
      </c>
      <c s="55">
        <v>6.9699999999999998</v>
      </c>
      <c s="56">
        <v>0.153</v>
      </c>
      <c s="57"/>
      <c s="55">
        <v>6.8799999999999999</v>
      </c>
      <c s="56">
        <v>0.14299999999999999</v>
      </c>
      <c s="48" t="str">
        <f t="shared" si="2"/>
        <v>KSM</v>
      </c>
      <c s="53" t="s">
        <v>207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2" ht="15.75" customHeight="1">
      <c r="A13" s="48">
        <f t="shared" si="0"/>
        <v>5</v>
      </c>
      <c s="70">
        <v>2</v>
      </c>
      <c s="49">
        <v>79</v>
      </c>
      <c s="50" t="s">
        <v>243</v>
      </c>
      <c s="51" t="s">
        <v>244</v>
      </c>
      <c s="52" t="s">
        <v>245</v>
      </c>
      <c s="53" t="s">
        <v>10</v>
      </c>
      <c s="53" t="s">
        <v>72</v>
      </c>
      <c s="53"/>
      <c s="54">
        <f t="shared" si="1"/>
        <v>975</v>
      </c>
      <c s="55">
        <v>6.9699999999999998</v>
      </c>
      <c s="56">
        <v>0.14499999999999999</v>
      </c>
      <c s="57"/>
      <c s="55">
        <v>6.96</v>
      </c>
      <c s="56">
        <v>0.16300000000000001</v>
      </c>
      <c s="48" t="str">
        <f t="shared" si="2"/>
        <v>KSM</v>
      </c>
      <c s="53" t="s">
        <v>246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8" ht="15.75" customHeight="1">
      <c r="A14" s="48">
        <f t="shared" si="0"/>
        <v>6</v>
      </c>
      <c s="70">
        <v>1</v>
      </c>
      <c s="49">
        <v>28</v>
      </c>
      <c s="50" t="s">
        <v>344</v>
      </c>
      <c s="51" t="s">
        <v>345</v>
      </c>
      <c s="52" t="s">
        <v>346</v>
      </c>
      <c s="53" t="s">
        <v>59</v>
      </c>
      <c s="53" t="s">
        <v>60</v>
      </c>
      <c s="53" t="s">
        <v>128</v>
      </c>
      <c s="54">
        <f>IF(ISBLANK(K14),"",TRUNC(59.76*(K14-11)^2))</f>
        <v>960</v>
      </c>
      <c s="55">
        <v>6.9900000000000002</v>
      </c>
      <c s="56">
        <v>0.14399999999999999</v>
      </c>
      <c s="57"/>
      <c s="55">
        <v>7.04</v>
      </c>
      <c s="56">
        <v>0.155</v>
      </c>
      <c s="48" t="str">
        <f t="shared" si="2"/>
        <v>KSM</v>
      </c>
      <c s="53" t="s">
        <v>347</v>
      </c>
      <c s="1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15" spans="1:32" ht="12.75" customHeight="1">
      <c r="A15" s="1"/>
      <c s="1"/>
      <c s="1"/>
      <c s="15"/>
      <c s="33" t="s">
        <v>220</v>
      </c>
      <c s="34"/>
      <c s="35"/>
      <c s="35"/>
      <c s="35"/>
      <c s="75"/>
      <c s="35"/>
      <c s="28"/>
      <c s="76"/>
      <c s="28"/>
      <c s="81"/>
      <c s="37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24" customHeight="1">
      <c r="A16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82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8" ht="15.75" customHeight="1">
      <c r="A17" s="70">
        <v>7</v>
      </c>
      <c s="70">
        <v>2</v>
      </c>
      <c s="49">
        <v>138</v>
      </c>
      <c s="50" t="s">
        <v>333</v>
      </c>
      <c s="51" t="s">
        <v>366</v>
      </c>
      <c s="52" t="s">
        <v>367</v>
      </c>
      <c s="53" t="s">
        <v>368</v>
      </c>
      <c s="53" t="s">
        <v>83</v>
      </c>
      <c s="53" t="s">
        <v>84</v>
      </c>
      <c s="54">
        <f t="shared" si="3" ref="J17:J19">IF(ISBLANK(N17),"",TRUNC(59.76*(N17-11)^2))</f>
        <v>965</v>
      </c>
      <c s="55">
        <v>7.0899999999999999</v>
      </c>
      <c s="56">
        <v>0.16800000000000001</v>
      </c>
      <c s="57"/>
      <c s="55">
        <v>6.9800000000000004</v>
      </c>
      <c s="56">
        <v>0.17499999999999999</v>
      </c>
      <c s="48" t="str">
        <f t="shared" si="4" ref="P17:P22">IF(ISBLANK(K17),"",IF(K17&gt;8.24,"",IF(K17&lt;=6.7,"TSM",IF(K17&lt;=6.84,"SM",IF(K17&lt;=7,"KSM",IF(K17&lt;=7.3,"I A",IF(K17&lt;=7.64,"II A",IF(K17&lt;=8.24,"III A"))))))))</f>
        <v>I A</v>
      </c>
      <c s="53" t="s">
        <v>369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18" spans="1:32" ht="15.75" customHeight="1">
      <c r="A18" s="70">
        <v>7</v>
      </c>
      <c s="70">
        <v>4</v>
      </c>
      <c s="49">
        <v>24</v>
      </c>
      <c s="50" t="s">
        <v>223</v>
      </c>
      <c s="51" t="s">
        <v>224</v>
      </c>
      <c s="52" t="s">
        <v>225</v>
      </c>
      <c s="53" t="s">
        <v>59</v>
      </c>
      <c s="53" t="s">
        <v>60</v>
      </c>
      <c s="53"/>
      <c s="54">
        <f t="shared" si="3"/>
        <v>965</v>
      </c>
      <c s="55">
        <v>7.0300000000000002</v>
      </c>
      <c s="56">
        <v>0.17599999999999999</v>
      </c>
      <c s="57"/>
      <c s="55">
        <v>6.9800000000000004</v>
      </c>
      <c s="56">
        <v>0.14599999999999999</v>
      </c>
      <c s="48" t="str">
        <f t="shared" si="4"/>
        <v>I A</v>
      </c>
      <c s="53" t="s">
        <v>191</v>
      </c>
      <c s="77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38" ht="15.75" customHeight="1">
      <c r="A19" s="70">
        <v>9</v>
      </c>
      <c s="70">
        <v>3</v>
      </c>
      <c s="49">
        <v>249</v>
      </c>
      <c s="50" t="s">
        <v>363</v>
      </c>
      <c s="51" t="s">
        <v>364</v>
      </c>
      <c s="52" t="s">
        <v>365</v>
      </c>
      <c s="53" t="s">
        <v>10</v>
      </c>
      <c s="53"/>
      <c s="53" t="s">
        <v>67</v>
      </c>
      <c s="54">
        <f t="shared" si="3"/>
        <v>956</v>
      </c>
      <c s="55">
        <v>7.04</v>
      </c>
      <c s="56">
        <v>0.126</v>
      </c>
      <c s="57"/>
      <c s="55">
        <v>7</v>
      </c>
      <c s="56">
        <v>0.14799999999999999</v>
      </c>
      <c s="48" t="str">
        <f t="shared" si="4"/>
        <v>I A</v>
      </c>
      <c s="53" t="s">
        <v>157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20" spans="1:32" ht="15.75" customHeight="1">
      <c r="A20" s="70">
        <v>10</v>
      </c>
      <c s="70">
        <v>6</v>
      </c>
      <c s="49">
        <v>270</v>
      </c>
      <c s="50" t="s">
        <v>251</v>
      </c>
      <c s="51" t="s">
        <v>252</v>
      </c>
      <c s="52" t="s">
        <v>253</v>
      </c>
      <c s="53" t="s">
        <v>254</v>
      </c>
      <c s="53"/>
      <c s="53"/>
      <c s="54">
        <f t="shared" si="5" ref="J20:J21">IF(ISBLANK(K20),"",TRUNC(59.76*(K20-11)^2))</f>
        <v>908</v>
      </c>
      <c s="55">
        <v>7.0999999999999996</v>
      </c>
      <c s="56">
        <v>0.17899999999999999</v>
      </c>
      <c s="57"/>
      <c s="55">
        <v>7.0999999999999996</v>
      </c>
      <c s="56">
        <v>0.182</v>
      </c>
      <c s="48" t="str">
        <f t="shared" si="4"/>
        <v>I A</v>
      </c>
      <c s="53" t="s">
        <v>255</v>
      </c>
      <c s="77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2" ht="15.75" customHeight="1">
      <c r="A21" s="70">
        <v>11</v>
      </c>
      <c s="70">
        <v>5</v>
      </c>
      <c s="49">
        <v>220</v>
      </c>
      <c s="50" t="s">
        <v>226</v>
      </c>
      <c s="51" t="s">
        <v>227</v>
      </c>
      <c s="52" t="s">
        <v>228</v>
      </c>
      <c s="53" t="s">
        <v>120</v>
      </c>
      <c s="53" t="s">
        <v>229</v>
      </c>
      <c s="53" t="s">
        <v>196</v>
      </c>
      <c s="54">
        <f t="shared" si="5"/>
        <v>922</v>
      </c>
      <c s="55">
        <v>7.0700000000000003</v>
      </c>
      <c s="56">
        <v>0.16500000000000001</v>
      </c>
      <c s="57"/>
      <c s="55">
        <v>7.1200000000000001</v>
      </c>
      <c s="56">
        <v>0.17000000000000001</v>
      </c>
      <c s="48" t="str">
        <f t="shared" si="4"/>
        <v>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2" ht="15.75" customHeight="1">
      <c r="A22" s="70">
        <v>12</v>
      </c>
      <c s="70">
        <v>1</v>
      </c>
      <c s="49">
        <v>90</v>
      </c>
      <c s="50" t="s">
        <v>231</v>
      </c>
      <c s="51" t="s">
        <v>274</v>
      </c>
      <c s="52" t="s">
        <v>275</v>
      </c>
      <c s="53" t="s">
        <v>10</v>
      </c>
      <c s="53" t="s">
        <v>136</v>
      </c>
      <c s="53"/>
      <c s="54">
        <f>IF(ISBLANK(N22),"",TRUNC(59.76*(N22-11)^2))</f>
        <v>890</v>
      </c>
      <c s="55">
        <v>7.1900000000000004</v>
      </c>
      <c s="56">
        <v>0.152</v>
      </c>
      <c s="57"/>
      <c s="55">
        <v>7.1399999999999997</v>
      </c>
      <c s="56">
        <v>0.13500000000000001</v>
      </c>
      <c s="48" t="str">
        <f t="shared" si="4"/>
        <v>I A</v>
      </c>
      <c s="53" t="s">
        <v>73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3" spans="1:32" ht="24" customHeight="1">
      <c r="A23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222</v>
      </c>
      <c s="82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2" ht="15.75" customHeight="1">
      <c r="A24" s="70">
        <v>13</v>
      </c>
      <c s="48">
        <v>3</v>
      </c>
      <c s="49">
        <v>3</v>
      </c>
      <c s="50" t="s">
        <v>295</v>
      </c>
      <c s="51" t="s">
        <v>296</v>
      </c>
      <c s="52" t="s">
        <v>297</v>
      </c>
      <c s="53" t="s">
        <v>298</v>
      </c>
      <c s="53" t="s">
        <v>299</v>
      </c>
      <c s="53"/>
      <c s="54"/>
      <c s="55">
        <v>7.2300000000000004</v>
      </c>
      <c s="56">
        <v>0.13700000000000001</v>
      </c>
      <c s="57"/>
      <c s="55"/>
      <c s="56"/>
      <c s="48" t="str">
        <f t="shared" si="6" ref="P24:P52">IF(ISBLANK(K24),"",IF(K24&gt;8.24,"",IF(K24&lt;=6.7,"TSM",IF(K24&lt;=6.84,"SM",IF(K24&lt;=7,"KSM",IF(K24&lt;=7.3,"I A",IF(K24&lt;=7.64,"II A",IF(K24&lt;=8.24,"III A"))))))))</f>
        <v>I A</v>
      </c>
      <c s="53" t="s">
        <v>300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5" spans="1:32" ht="15.75" customHeight="1">
      <c r="A25" s="70">
        <v>14</v>
      </c>
      <c s="48">
        <v>5</v>
      </c>
      <c s="49">
        <v>123</v>
      </c>
      <c s="50" t="s">
        <v>318</v>
      </c>
      <c s="51" t="s">
        <v>319</v>
      </c>
      <c s="52" t="s">
        <v>320</v>
      </c>
      <c s="53" t="s">
        <v>52</v>
      </c>
      <c s="53" t="s">
        <v>53</v>
      </c>
      <c s="53" t="s">
        <v>321</v>
      </c>
      <c s="54"/>
      <c s="55">
        <v>7.2999999999999998</v>
      </c>
      <c s="57">
        <v>0.25600000000000001</v>
      </c>
      <c s="57"/>
      <c s="55"/>
      <c s="56"/>
      <c s="48" t="str">
        <f t="shared" si="6"/>
        <v>I A</v>
      </c>
      <c s="53" t="s">
        <v>322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6" spans="1:32" ht="15.75" customHeight="1">
      <c r="A26" s="70">
        <v>15</v>
      </c>
      <c s="48">
        <v>3</v>
      </c>
      <c s="49">
        <v>268</v>
      </c>
      <c s="50" t="s">
        <v>323</v>
      </c>
      <c s="51" t="s">
        <v>324</v>
      </c>
      <c s="52" t="s">
        <v>325</v>
      </c>
      <c s="53" t="s">
        <v>326</v>
      </c>
      <c s="53" t="s">
        <v>327</v>
      </c>
      <c s="53"/>
      <c s="54"/>
      <c s="55">
        <v>7.3099999999999996</v>
      </c>
      <c s="56">
        <v>0.158</v>
      </c>
      <c s="57"/>
      <c s="55"/>
      <c s="56"/>
      <c s="48" t="str">
        <f t="shared" si="6"/>
        <v>II A</v>
      </c>
      <c s="53" t="s">
        <v>328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7" spans="1:32" ht="15.75" customHeight="1">
      <c r="A27" s="70">
        <v>16</v>
      </c>
      <c s="48">
        <v>5</v>
      </c>
      <c s="49">
        <v>14</v>
      </c>
      <c s="50" t="s">
        <v>276</v>
      </c>
      <c s="51" t="s">
        <v>277</v>
      </c>
      <c s="52" t="s">
        <v>278</v>
      </c>
      <c s="53" t="s">
        <v>179</v>
      </c>
      <c s="53" t="s">
        <v>60</v>
      </c>
      <c s="53"/>
      <c s="54"/>
      <c s="55">
        <v>7.3300000000000001</v>
      </c>
      <c s="56">
        <v>0.161</v>
      </c>
      <c s="57"/>
      <c s="55"/>
      <c s="56"/>
      <c s="48" t="str">
        <f t="shared" si="6"/>
        <v>II A</v>
      </c>
      <c s="53" t="s">
        <v>279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8" spans="1:38" ht="15.75" customHeight="1">
      <c r="A28" s="70">
        <v>16</v>
      </c>
      <c s="48">
        <v>5</v>
      </c>
      <c s="49">
        <v>246</v>
      </c>
      <c s="50" t="s">
        <v>348</v>
      </c>
      <c s="51" t="s">
        <v>349</v>
      </c>
      <c s="52" t="s">
        <v>350</v>
      </c>
      <c s="53" t="s">
        <v>10</v>
      </c>
      <c s="53"/>
      <c s="53" t="s">
        <v>67</v>
      </c>
      <c s="54"/>
      <c s="55">
        <v>7.3300000000000001</v>
      </c>
      <c s="56">
        <v>0.13200000000000001</v>
      </c>
      <c s="57"/>
      <c s="55"/>
      <c s="56"/>
      <c s="48" t="str">
        <f t="shared" si="6"/>
        <v>II A</v>
      </c>
      <c s="53" t="s">
        <v>157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29" spans="1:38" ht="15.75" customHeight="1">
      <c r="A29" s="70">
        <v>18</v>
      </c>
      <c s="48">
        <v>3</v>
      </c>
      <c s="49">
        <v>32</v>
      </c>
      <c s="50" t="s">
        <v>295</v>
      </c>
      <c s="51" t="s">
        <v>351</v>
      </c>
      <c s="52" t="s">
        <v>352</v>
      </c>
      <c s="53" t="s">
        <v>298</v>
      </c>
      <c s="53" t="s">
        <v>60</v>
      </c>
      <c s="53"/>
      <c s="54"/>
      <c s="55">
        <v>7.3899999999999997</v>
      </c>
      <c s="56">
        <v>0.152</v>
      </c>
      <c s="57"/>
      <c s="55"/>
      <c s="56"/>
      <c s="48" t="str">
        <f t="shared" si="6"/>
        <v>II A</v>
      </c>
      <c s="53" t="s">
        <v>353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30" spans="1:32" ht="15.75" customHeight="1">
      <c r="A30" s="70">
        <v>19</v>
      </c>
      <c s="48">
        <v>2</v>
      </c>
      <c s="49">
        <v>78</v>
      </c>
      <c s="50" t="s">
        <v>231</v>
      </c>
      <c s="51" t="s">
        <v>232</v>
      </c>
      <c s="52" t="s">
        <v>233</v>
      </c>
      <c s="53" t="s">
        <v>10</v>
      </c>
      <c s="53" t="s">
        <v>72</v>
      </c>
      <c s="53"/>
      <c s="54"/>
      <c s="55">
        <v>7.4000000000000004</v>
      </c>
      <c s="56">
        <v>0.214</v>
      </c>
      <c s="57"/>
      <c s="55"/>
      <c s="56"/>
      <c s="48" t="str">
        <f t="shared" si="6"/>
        <v>II A</v>
      </c>
      <c s="53" t="s">
        <v>89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1" spans="1:32" ht="15.75" customHeight="1">
      <c r="A31" s="70">
        <v>20</v>
      </c>
      <c s="48">
        <v>5</v>
      </c>
      <c s="49">
        <v>186</v>
      </c>
      <c s="50" t="s">
        <v>256</v>
      </c>
      <c s="51" t="s">
        <v>257</v>
      </c>
      <c s="52" t="s">
        <v>258</v>
      </c>
      <c s="53" t="s">
        <v>259</v>
      </c>
      <c s="53" t="s">
        <v>260</v>
      </c>
      <c s="53" t="s">
        <v>261</v>
      </c>
      <c s="54"/>
      <c s="55">
        <v>7.4299999999999997</v>
      </c>
      <c s="56">
        <v>0.17100000000000001</v>
      </c>
      <c s="57"/>
      <c s="55"/>
      <c s="56"/>
      <c s="48" t="str">
        <f t="shared" si="6"/>
        <v>II A</v>
      </c>
      <c s="53" t="s">
        <v>262</v>
      </c>
      <c s="77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2" spans="1:32" ht="15.75" customHeight="1">
      <c r="A32" s="70">
        <v>21</v>
      </c>
      <c s="48">
        <v>2</v>
      </c>
      <c s="49">
        <v>128</v>
      </c>
      <c s="50" t="s">
        <v>329</v>
      </c>
      <c s="51" t="s">
        <v>330</v>
      </c>
      <c s="52" t="s">
        <v>331</v>
      </c>
      <c s="53" t="s">
        <v>45</v>
      </c>
      <c s="53" t="s">
        <v>46</v>
      </c>
      <c s="53" t="s">
        <v>47</v>
      </c>
      <c s="54"/>
      <c s="55">
        <v>7.4400000000000004</v>
      </c>
      <c s="56">
        <v>0.188</v>
      </c>
      <c s="57"/>
      <c s="55"/>
      <c s="56"/>
      <c s="48" t="str">
        <f t="shared" si="6"/>
        <v>II A</v>
      </c>
      <c s="53" t="s">
        <v>332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3" spans="1:38" ht="15.75" customHeight="1">
      <c r="A33" s="70">
        <v>22</v>
      </c>
      <c s="48">
        <v>2</v>
      </c>
      <c s="49">
        <v>217</v>
      </c>
      <c s="50" t="s">
        <v>354</v>
      </c>
      <c s="51" t="s">
        <v>355</v>
      </c>
      <c s="52" t="s">
        <v>356</v>
      </c>
      <c s="53" t="s">
        <v>120</v>
      </c>
      <c s="53" t="s">
        <v>66</v>
      </c>
      <c s="53" t="s">
        <v>104</v>
      </c>
      <c s="54"/>
      <c s="55">
        <v>7.46</v>
      </c>
      <c s="56">
        <v>0.17000000000000001</v>
      </c>
      <c s="57"/>
      <c s="55"/>
      <c s="56"/>
      <c s="48" t="str">
        <f t="shared" si="6"/>
        <v>II A</v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34" spans="1:32" ht="15.75" customHeight="1">
      <c r="A34" s="70">
        <v>23</v>
      </c>
      <c s="48">
        <v>1</v>
      </c>
      <c s="49">
        <v>223</v>
      </c>
      <c s="50" t="s">
        <v>301</v>
      </c>
      <c s="51" t="s">
        <v>302</v>
      </c>
      <c s="52" t="s">
        <v>303</v>
      </c>
      <c s="53" t="s">
        <v>120</v>
      </c>
      <c s="53" t="s">
        <v>66</v>
      </c>
      <c s="53" t="s">
        <v>104</v>
      </c>
      <c s="54"/>
      <c s="55">
        <v>7.4900000000000002</v>
      </c>
      <c s="56">
        <v>0.14399999999999999</v>
      </c>
      <c s="57"/>
      <c s="55"/>
      <c s="56"/>
      <c s="48" t="str">
        <f t="shared" si="6"/>
        <v>II A</v>
      </c>
      <c s="53" t="s">
        <v>153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5" spans="1:38" ht="15.75" customHeight="1">
      <c r="A35" s="70">
        <v>23</v>
      </c>
      <c s="48">
        <v>2</v>
      </c>
      <c s="49">
        <v>116</v>
      </c>
      <c s="50" t="s">
        <v>370</v>
      </c>
      <c s="51" t="s">
        <v>371</v>
      </c>
      <c s="52" t="s">
        <v>372</v>
      </c>
      <c s="53" t="s">
        <v>373</v>
      </c>
      <c s="53" t="s">
        <v>374</v>
      </c>
      <c s="53" t="s">
        <v>375</v>
      </c>
      <c s="54"/>
      <c s="55">
        <v>7.4900000000000002</v>
      </c>
      <c s="56">
        <v>0.189</v>
      </c>
      <c s="57"/>
      <c s="55"/>
      <c s="56"/>
      <c s="48" t="str">
        <f t="shared" si="6"/>
        <v>II A</v>
      </c>
      <c s="53" t="s">
        <v>376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36" spans="1:38" ht="15.75" customHeight="1">
      <c r="A36" s="70">
        <v>25</v>
      </c>
      <c s="48">
        <v>6</v>
      </c>
      <c s="49">
        <v>166</v>
      </c>
      <c s="50" t="s">
        <v>357</v>
      </c>
      <c s="51" t="s">
        <v>358</v>
      </c>
      <c s="52" t="s">
        <v>359</v>
      </c>
      <c s="53" t="s">
        <v>146</v>
      </c>
      <c s="53" t="s">
        <v>147</v>
      </c>
      <c s="53" t="s">
        <v>128</v>
      </c>
      <c s="54"/>
      <c s="55">
        <v>7.5</v>
      </c>
      <c s="56">
        <v>0.20499999999999999</v>
      </c>
      <c s="57"/>
      <c s="55"/>
      <c s="56"/>
      <c s="48" t="str">
        <f t="shared" si="6"/>
        <v>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37" spans="1:32" ht="15.75" customHeight="1">
      <c r="A37" s="70">
        <v>26</v>
      </c>
      <c s="48">
        <v>6</v>
      </c>
      <c s="49">
        <v>150</v>
      </c>
      <c s="50" t="s">
        <v>333</v>
      </c>
      <c s="51" t="s">
        <v>334</v>
      </c>
      <c s="52" t="s">
        <v>335</v>
      </c>
      <c s="53" t="s">
        <v>82</v>
      </c>
      <c s="53" t="s">
        <v>83</v>
      </c>
      <c s="53" t="s">
        <v>84</v>
      </c>
      <c s="54"/>
      <c s="55">
        <v>7.5099999999999998</v>
      </c>
      <c s="56">
        <v>0.182</v>
      </c>
      <c s="57"/>
      <c s="55"/>
      <c s="56"/>
      <c s="48" t="str">
        <f t="shared" si="6"/>
        <v>II A</v>
      </c>
      <c s="53" t="s">
        <v>336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8" spans="1:32" ht="15.75" customHeight="1">
      <c r="A38" s="70">
        <v>27</v>
      </c>
      <c s="70">
        <v>1</v>
      </c>
      <c s="49">
        <v>200</v>
      </c>
      <c s="50" t="s">
        <v>263</v>
      </c>
      <c s="51" t="s">
        <v>264</v>
      </c>
      <c s="52" t="s">
        <v>265</v>
      </c>
      <c s="53" t="s">
        <v>59</v>
      </c>
      <c s="53"/>
      <c s="53"/>
      <c s="54"/>
      <c s="55">
        <v>7.5199999999999996</v>
      </c>
      <c s="56">
        <v>0.19500000000000001</v>
      </c>
      <c s="57"/>
      <c s="55"/>
      <c s="56"/>
      <c s="48" t="str">
        <f t="shared" si="6"/>
        <v>II A</v>
      </c>
      <c s="53" t="s">
        <v>266</v>
      </c>
      <c s="77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9" spans="1:32" ht="15.75" customHeight="1">
      <c r="A39" s="70">
        <v>27</v>
      </c>
      <c s="48">
        <v>5</v>
      </c>
      <c s="49">
        <v>269</v>
      </c>
      <c s="50" t="s">
        <v>304</v>
      </c>
      <c s="51" t="s">
        <v>305</v>
      </c>
      <c s="52" t="s">
        <v>306</v>
      </c>
      <c s="53" t="s">
        <v>59</v>
      </c>
      <c s="53"/>
      <c s="53"/>
      <c s="54"/>
      <c s="55">
        <v>7.5199999999999996</v>
      </c>
      <c s="56">
        <v>0.17100000000000001</v>
      </c>
      <c s="57"/>
      <c s="55"/>
      <c s="56"/>
      <c s="48" t="str">
        <f t="shared" si="6"/>
        <v>II A</v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0" spans="1:38" ht="15.75" customHeight="1">
      <c r="A40" s="70">
        <v>27</v>
      </c>
      <c s="48">
        <v>5</v>
      </c>
      <c s="49">
        <v>15</v>
      </c>
      <c s="50" t="s">
        <v>377</v>
      </c>
      <c s="51" t="s">
        <v>378</v>
      </c>
      <c s="52" t="s">
        <v>379</v>
      </c>
      <c s="53" t="s">
        <v>59</v>
      </c>
      <c s="53" t="s">
        <v>60</v>
      </c>
      <c s="53"/>
      <c s="54"/>
      <c s="55">
        <v>7.5199999999999996</v>
      </c>
      <c s="56">
        <v>0.17999999999999999</v>
      </c>
      <c s="57"/>
      <c s="55"/>
      <c s="56"/>
      <c s="48" t="str">
        <f t="shared" si="6"/>
        <v>II A</v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41" spans="1:32" ht="15.75" customHeight="1">
      <c r="A41" s="70">
        <v>30</v>
      </c>
      <c s="48">
        <v>2</v>
      </c>
      <c s="49">
        <v>87</v>
      </c>
      <c s="50" t="s">
        <v>307</v>
      </c>
      <c s="51" t="s">
        <v>308</v>
      </c>
      <c s="52" t="s">
        <v>309</v>
      </c>
      <c s="53" t="s">
        <v>10</v>
      </c>
      <c s="53" t="s">
        <v>72</v>
      </c>
      <c s="53"/>
      <c s="54"/>
      <c s="55">
        <v>7.5300000000000002</v>
      </c>
      <c s="56">
        <v>0.17699999999999999</v>
      </c>
      <c s="57"/>
      <c s="55"/>
      <c s="56"/>
      <c s="48" t="str">
        <f t="shared" si="6"/>
        <v>II A</v>
      </c>
      <c s="53" t="s">
        <v>310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2" spans="1:38" ht="15.75" customHeight="1">
      <c r="A42" s="70">
        <v>30</v>
      </c>
      <c s="48">
        <v>6</v>
      </c>
      <c s="49">
        <v>119</v>
      </c>
      <c s="50" t="s">
        <v>380</v>
      </c>
      <c s="51" t="s">
        <v>381</v>
      </c>
      <c s="52" t="s">
        <v>382</v>
      </c>
      <c s="53" t="s">
        <v>383</v>
      </c>
      <c s="53" t="s">
        <v>384</v>
      </c>
      <c s="53" t="s">
        <v>385</v>
      </c>
      <c s="54"/>
      <c s="55">
        <v>7.5300000000000002</v>
      </c>
      <c s="56">
        <v>0.13600000000000001</v>
      </c>
      <c s="57"/>
      <c s="55"/>
      <c s="56"/>
      <c s="48" t="str">
        <f t="shared" si="6"/>
        <v>II A</v>
      </c>
      <c s="53" t="s">
        <v>386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43" spans="1:32" ht="15.75" customHeight="1">
      <c r="A43" s="70">
        <v>32</v>
      </c>
      <c s="48">
        <v>2</v>
      </c>
      <c s="49">
        <v>77</v>
      </c>
      <c s="50" t="s">
        <v>280</v>
      </c>
      <c s="51" t="s">
        <v>281</v>
      </c>
      <c s="52" t="s">
        <v>282</v>
      </c>
      <c s="53" t="s">
        <v>10</v>
      </c>
      <c s="53" t="s">
        <v>72</v>
      </c>
      <c s="53"/>
      <c s="54"/>
      <c s="55">
        <v>7.5800000000000001</v>
      </c>
      <c s="56">
        <v>0.21299999999999999</v>
      </c>
      <c s="57"/>
      <c s="55"/>
      <c s="56"/>
      <c s="48" t="str">
        <f t="shared" si="6"/>
        <v>II A</v>
      </c>
      <c s="53" t="s">
        <v>283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4" spans="1:32" ht="15.75" customHeight="1">
      <c r="A44" s="70">
        <v>33</v>
      </c>
      <c s="48">
        <v>5</v>
      </c>
      <c s="49">
        <v>271</v>
      </c>
      <c s="50" t="s">
        <v>234</v>
      </c>
      <c s="51" t="s">
        <v>235</v>
      </c>
      <c s="52" t="s">
        <v>236</v>
      </c>
      <c s="53" t="s">
        <v>59</v>
      </c>
      <c s="53"/>
      <c s="53"/>
      <c s="54"/>
      <c s="55">
        <v>7.6100000000000003</v>
      </c>
      <c s="56">
        <v>0.192</v>
      </c>
      <c s="57"/>
      <c s="55"/>
      <c s="56"/>
      <c s="48" t="str">
        <f t="shared" si="6"/>
        <v>II A</v>
      </c>
      <c s="53" t="s">
        <v>93</v>
      </c>
      <c s="77" t="s">
        <v>166</v>
      </c>
      <c s="59"/>
      <c s="59"/>
      <c s="59"/>
      <c s="59"/>
      <c s="59"/>
      <c s="59"/>
      <c s="59"/>
      <c s="59"/>
      <c s="59"/>
      <c s="59"/>
      <c s="59"/>
      <c s="59"/>
      <c s="59"/>
      <c s="59"/>
    </row>
    <row r="45" spans="1:32" ht="15.75" customHeight="1">
      <c r="A45" s="70">
        <v>34</v>
      </c>
      <c s="48">
        <v>6</v>
      </c>
      <c s="49">
        <v>86</v>
      </c>
      <c s="50" t="s">
        <v>311</v>
      </c>
      <c s="51" t="s">
        <v>312</v>
      </c>
      <c s="52" t="s">
        <v>313</v>
      </c>
      <c s="53" t="s">
        <v>10</v>
      </c>
      <c s="53" t="s">
        <v>72</v>
      </c>
      <c s="53"/>
      <c s="54"/>
      <c s="55">
        <v>7.6299999999999999</v>
      </c>
      <c s="56">
        <v>0.17699999999999999</v>
      </c>
      <c s="57"/>
      <c s="55"/>
      <c s="56"/>
      <c s="48" t="str">
        <f t="shared" si="6"/>
        <v>II A</v>
      </c>
      <c s="53" t="s">
        <v>310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6" spans="1:32" ht="15.75" customHeight="1">
      <c r="A46" s="70">
        <v>35</v>
      </c>
      <c s="48">
        <v>6</v>
      </c>
      <c s="49">
        <v>164</v>
      </c>
      <c s="50" t="s">
        <v>267</v>
      </c>
      <c s="51" t="s">
        <v>268</v>
      </c>
      <c s="52" t="s">
        <v>269</v>
      </c>
      <c s="53" t="s">
        <v>146</v>
      </c>
      <c s="53" t="s">
        <v>147</v>
      </c>
      <c s="53" t="s">
        <v>128</v>
      </c>
      <c s="54"/>
      <c s="55">
        <v>7.6500000000000004</v>
      </c>
      <c s="56">
        <v>0.17199999999999999</v>
      </c>
      <c s="57"/>
      <c s="55"/>
      <c s="56"/>
      <c s="48" t="str">
        <f t="shared" si="6"/>
        <v>III A</v>
      </c>
      <c s="53" t="s">
        <v>148</v>
      </c>
      <c s="77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7" spans="1:32" ht="15.75" customHeight="1">
      <c r="A47" s="70">
        <v>35</v>
      </c>
      <c s="48">
        <v>6</v>
      </c>
      <c s="49">
        <v>163</v>
      </c>
      <c s="50" t="s">
        <v>231</v>
      </c>
      <c s="51" t="s">
        <v>284</v>
      </c>
      <c s="52" t="s">
        <v>285</v>
      </c>
      <c s="53" t="s">
        <v>146</v>
      </c>
      <c s="53" t="s">
        <v>147</v>
      </c>
      <c s="53" t="s">
        <v>128</v>
      </c>
      <c s="54"/>
      <c s="55">
        <v>7.6500000000000004</v>
      </c>
      <c s="56">
        <v>0.152</v>
      </c>
      <c s="57"/>
      <c s="55"/>
      <c s="56"/>
      <c s="48" t="str">
        <f t="shared" si="6"/>
        <v>III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8" spans="1:32" ht="15.75" customHeight="1">
      <c r="A48" s="70">
        <v>37</v>
      </c>
      <c s="48">
        <v>1</v>
      </c>
      <c s="49">
        <v>147</v>
      </c>
      <c s="50" t="s">
        <v>337</v>
      </c>
      <c s="51" t="s">
        <v>338</v>
      </c>
      <c s="52" t="s">
        <v>339</v>
      </c>
      <c s="53" t="s">
        <v>340</v>
      </c>
      <c s="53" t="s">
        <v>341</v>
      </c>
      <c s="53" t="s">
        <v>342</v>
      </c>
      <c s="54"/>
      <c s="55">
        <v>7.6500000000000004</v>
      </c>
      <c s="56">
        <v>0.16900000000000001</v>
      </c>
      <c s="57"/>
      <c s="55"/>
      <c s="56"/>
      <c s="48" t="str">
        <f t="shared" si="6"/>
        <v>III A</v>
      </c>
      <c s="53" t="s">
        <v>343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49" spans="1:32" ht="15.75" customHeight="1">
      <c r="A49" s="70">
        <v>38</v>
      </c>
      <c s="48">
        <v>1</v>
      </c>
      <c s="49">
        <v>29</v>
      </c>
      <c s="50" t="s">
        <v>238</v>
      </c>
      <c s="51" t="s">
        <v>239</v>
      </c>
      <c s="52" t="s">
        <v>240</v>
      </c>
      <c s="53" t="s">
        <v>195</v>
      </c>
      <c s="53" t="s">
        <v>77</v>
      </c>
      <c s="53" t="s">
        <v>241</v>
      </c>
      <c s="54"/>
      <c s="55">
        <v>7.7300000000000004</v>
      </c>
      <c s="56">
        <v>0.222</v>
      </c>
      <c s="57"/>
      <c s="55"/>
      <c s="56"/>
      <c s="48" t="str">
        <f t="shared" si="6"/>
        <v>III A</v>
      </c>
      <c s="53" t="s">
        <v>242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0" spans="1:32" ht="15.75" customHeight="1">
      <c r="A50" s="70">
        <v>38</v>
      </c>
      <c s="48">
        <v>1</v>
      </c>
      <c s="49">
        <v>23</v>
      </c>
      <c s="50" t="s">
        <v>286</v>
      </c>
      <c s="51" t="s">
        <v>287</v>
      </c>
      <c s="52" t="s">
        <v>288</v>
      </c>
      <c s="53" t="s">
        <v>59</v>
      </c>
      <c s="53" t="s">
        <v>60</v>
      </c>
      <c s="53"/>
      <c s="54"/>
      <c s="55">
        <v>7.7300000000000004</v>
      </c>
      <c s="56">
        <v>0.255</v>
      </c>
      <c s="57"/>
      <c s="55"/>
      <c s="56"/>
      <c s="48" t="str">
        <f t="shared" si="6"/>
        <v>III A</v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51" spans="1:38" ht="15.75" customHeight="1">
      <c r="A51" s="70">
        <v>38</v>
      </c>
      <c s="48">
        <v>1</v>
      </c>
      <c s="49">
        <v>219</v>
      </c>
      <c s="50" t="s">
        <v>370</v>
      </c>
      <c s="51" t="s">
        <v>387</v>
      </c>
      <c s="52" t="s">
        <v>388</v>
      </c>
      <c s="53" t="s">
        <v>120</v>
      </c>
      <c s="53" t="s">
        <v>229</v>
      </c>
      <c s="53" t="s">
        <v>196</v>
      </c>
      <c s="54"/>
      <c s="55">
        <v>7.7300000000000004</v>
      </c>
      <c s="56">
        <v>0.19600000000000001</v>
      </c>
      <c s="57"/>
      <c s="55"/>
      <c s="56"/>
      <c s="48" t="str">
        <f t="shared" si="6"/>
        <v>III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52" spans="1:38" ht="15.75" customHeight="1">
      <c r="A52" s="48"/>
      <c s="48">
        <v>1</v>
      </c>
      <c s="49">
        <v>25</v>
      </c>
      <c s="50" t="s">
        <v>360</v>
      </c>
      <c s="51" t="s">
        <v>361</v>
      </c>
      <c s="52" t="s">
        <v>362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48" t="str">
        <f t="shared" si="6"/>
        <v/>
      </c>
      <c s="53" t="s">
        <v>93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  <c s="60"/>
      <c s="60"/>
      <c s="60"/>
      <c s="60"/>
      <c s="60"/>
    </row>
    <row r="53" spans="1:32" ht="12.75" customHeight="1">
      <c r="A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2.75" customHeight="1">
      <c r="A54" s="1"/>
      <c s="1"/>
      <c r="O54" s="83"/>
      <c r="R54"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2.75" customHeight="1">
      <c r="A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2.75" customHeight="1">
      <c r="A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2.75" customHeight="1">
      <c r="A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2.75" customHeight="1">
      <c r="A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2.75" customHeight="1">
      <c r="A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2.75" customHeight="1">
      <c r="A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2.75" customHeight="1">
      <c r="A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2.75" customHeight="1">
      <c r="A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2.75" customHeight="1">
      <c r="A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12.75" customHeight="1">
      <c r="A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12.75" customHeight="1">
      <c r="A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2.75" customHeight="1">
      <c r="A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2.75" customHeight="1">
      <c r="A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2.75" customHeight="1">
      <c r="A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2.75" customHeight="1">
      <c r="A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12.75" customHeight="1">
      <c r="A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12.75" customHeight="1">
      <c r="A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29"/>
      <c s="12"/>
      <c s="12"/>
      <c s="12"/>
      <c s="75"/>
      <c s="19"/>
      <c s="20"/>
      <c s="28"/>
      <c s="19"/>
      <c s="80"/>
      <c s="2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5:15" ht="14.4">
      <c r="O824" s="83"/>
    </row>
    <row r="825" spans="15:15" ht="14.4">
      <c r="O825" s="83"/>
    </row>
    <row r="826" spans="15:15" ht="14.4">
      <c r="O826" s="83"/>
    </row>
    <row r="827" spans="15:15" ht="14.4">
      <c r="O827" s="83"/>
    </row>
    <row r="828" spans="15:15" ht="14.4">
      <c r="O828" s="83"/>
    </row>
    <row r="829" spans="15:15" ht="14.4">
      <c r="O829" s="83"/>
    </row>
    <row r="830" spans="15:15" ht="14.4">
      <c r="O830" s="83"/>
    </row>
    <row r="831" spans="15:15" ht="14.4">
      <c r="O831" s="83"/>
    </row>
    <row r="832" spans="15:15" ht="14.4">
      <c r="O832" s="83"/>
    </row>
    <row r="833" spans="15:15" ht="14.4">
      <c r="O833" s="83"/>
    </row>
    <row r="834" spans="15:15" ht="14.4">
      <c r="O834" s="83"/>
    </row>
    <row r="835" spans="15:15" ht="14.4">
      <c r="O835" s="83"/>
    </row>
    <row r="836" spans="15:15" ht="14.4">
      <c r="O836" s="83"/>
    </row>
    <row r="837" spans="15:15" ht="14.4">
      <c r="O837" s="83"/>
    </row>
    <row r="838" spans="15:15" ht="14.4">
      <c r="O838" s="83"/>
    </row>
    <row r="839" spans="15:15" ht="14.4">
      <c r="O839" s="83"/>
    </row>
    <row r="840" spans="15:15" ht="14.4">
      <c r="O840" s="83"/>
    </row>
    <row r="841" spans="15:15" ht="14.4">
      <c r="O841" s="83"/>
    </row>
    <row r="842" spans="15:15" ht="14.4">
      <c r="O842" s="83"/>
    </row>
    <row r="843" spans="15:15" ht="14.4">
      <c r="O843" s="83"/>
    </row>
    <row r="844" spans="15:15" ht="14.4">
      <c r="O844" s="83"/>
    </row>
    <row r="845" spans="15:15" ht="14.4">
      <c r="O845" s="83"/>
    </row>
    <row r="846" spans="15:15" ht="14.4">
      <c r="O846" s="83"/>
    </row>
    <row r="847" spans="15:15" ht="14.4">
      <c r="O847" s="83"/>
    </row>
    <row r="848" spans="15:15" ht="14.4">
      <c r="O848" s="83"/>
    </row>
    <row r="849" spans="15:15" ht="14.4">
      <c r="O849" s="83"/>
    </row>
    <row r="850" spans="15:15" ht="14.4">
      <c r="O850" s="83"/>
    </row>
    <row r="851" spans="15:15" ht="14.4">
      <c r="O851" s="83"/>
    </row>
    <row r="852" spans="15:15" ht="14.4">
      <c r="O852" s="83"/>
    </row>
    <row r="853" spans="15:15" ht="14.4">
      <c r="O853" s="83"/>
    </row>
    <row r="854" spans="15:15" ht="14.4">
      <c r="O854" s="83"/>
    </row>
    <row r="855" spans="15:15" ht="14.4">
      <c r="O855" s="83"/>
    </row>
    <row r="856" spans="15:15" ht="14.4">
      <c r="O856" s="83"/>
    </row>
    <row r="857" spans="15:15" ht="14.4">
      <c r="O857" s="83"/>
    </row>
    <row r="858" spans="15:15" ht="14.4">
      <c r="O858" s="83"/>
    </row>
    <row r="859" spans="15:15" ht="14.4">
      <c r="O859" s="83"/>
    </row>
    <row r="860" spans="15:15" ht="14.4">
      <c r="O860" s="83"/>
    </row>
    <row r="861" spans="15:15" ht="14.4">
      <c r="O861" s="83"/>
    </row>
    <row r="862" spans="15:15" ht="14.4">
      <c r="O862" s="83"/>
    </row>
    <row r="863" spans="15:15" ht="14.4">
      <c r="O863" s="83"/>
    </row>
    <row r="864" spans="15:15" ht="14.4">
      <c r="O864" s="83"/>
    </row>
    <row r="865" spans="15:15" ht="14.4">
      <c r="O865" s="83"/>
    </row>
    <row r="866" spans="15:15" ht="14.4">
      <c r="O866" s="83"/>
    </row>
    <row r="867" spans="15:15" ht="14.4">
      <c r="O867" s="83"/>
    </row>
    <row r="868" spans="15:15" ht="14.4">
      <c r="O868" s="83"/>
    </row>
    <row r="869" spans="15:15" ht="14.4">
      <c r="O869" s="83"/>
    </row>
    <row r="870" spans="15:15" ht="14.4">
      <c r="O870" s="83"/>
    </row>
    <row r="871" spans="15:15" ht="14.4">
      <c r="O871" s="83"/>
    </row>
    <row r="872" spans="15:15" ht="14.4">
      <c r="O872" s="83"/>
    </row>
    <row r="873" spans="15:15" ht="14.4">
      <c r="O873" s="83"/>
    </row>
    <row r="874" spans="15:15" ht="14.4">
      <c r="O874" s="83"/>
    </row>
    <row r="875" spans="15:15" ht="14.4">
      <c r="O875" s="83"/>
    </row>
    <row r="876" spans="15:15" ht="14.4">
      <c r="O876" s="83"/>
    </row>
    <row r="877" spans="15:15" ht="14.4">
      <c r="O877" s="83"/>
    </row>
    <row r="878" spans="15:15" ht="14.4">
      <c r="O878" s="83"/>
    </row>
    <row r="879" spans="15:15" ht="14.4">
      <c r="O879" s="83"/>
    </row>
    <row r="880" spans="15:15" ht="14.4">
      <c r="O880" s="83"/>
    </row>
    <row r="881" spans="15:15" ht="14.4">
      <c r="O881" s="83"/>
    </row>
    <row r="882" spans="15:15" ht="14.4">
      <c r="O882" s="83"/>
    </row>
    <row r="883" spans="15:15" ht="14.4">
      <c r="O883" s="83"/>
    </row>
    <row r="884" spans="15:15" ht="14.4">
      <c r="O884" s="83"/>
    </row>
    <row r="885" spans="15:15" ht="14.4">
      <c r="O885" s="83"/>
    </row>
    <row r="886" spans="15:15" ht="14.4">
      <c r="O886" s="83"/>
    </row>
    <row r="887" spans="15:15" ht="14.4">
      <c r="O887" s="83"/>
    </row>
    <row r="888" spans="15:15" ht="14.4">
      <c r="O888" s="83"/>
    </row>
    <row r="889" spans="15:15" ht="14.4">
      <c r="O889" s="83"/>
    </row>
    <row r="890" spans="15:15" ht="14.4">
      <c r="O890" s="83"/>
    </row>
    <row r="891" spans="15:15" ht="14.4">
      <c r="O891" s="83"/>
    </row>
    <row r="892" spans="15:15" ht="14.4">
      <c r="O892" s="83"/>
    </row>
    <row r="893" spans="15:15" ht="14.4">
      <c r="O893" s="83"/>
    </row>
    <row r="894" spans="15:15" ht="14.4">
      <c r="O894" s="83"/>
    </row>
    <row r="895" spans="15:15" ht="14.4">
      <c r="O895" s="83"/>
    </row>
    <row r="896" spans="15:15" ht="14.4">
      <c r="O896" s="83"/>
    </row>
    <row r="897" spans="15:15" ht="14.4">
      <c r="O897" s="83"/>
    </row>
    <row r="898" spans="15:15" ht="14.4">
      <c r="O898" s="83"/>
    </row>
    <row r="899" spans="15:15" ht="14.4">
      <c r="O899" s="83"/>
    </row>
    <row r="900" spans="15:15" ht="14.4">
      <c r="O900" s="83"/>
    </row>
    <row r="901" spans="15:15" ht="14.4">
      <c r="O901" s="83"/>
    </row>
    <row r="902" spans="15:15" ht="14.4">
      <c r="O902" s="83"/>
    </row>
    <row r="903" spans="15:15" ht="14.4">
      <c r="O903" s="83"/>
    </row>
    <row r="904" spans="15:15" ht="14.4">
      <c r="O904" s="83"/>
    </row>
    <row r="905" spans="15:15" ht="14.4">
      <c r="O905" s="83"/>
    </row>
    <row r="906" spans="15:15" ht="14.4">
      <c r="O906" s="83"/>
    </row>
    <row r="907" spans="15:15" ht="14.4">
      <c r="O907" s="83"/>
    </row>
    <row r="908" spans="15:15" ht="14.4">
      <c r="O908" s="83"/>
    </row>
    <row r="909" spans="15:15" ht="14.4">
      <c r="O909" s="83"/>
    </row>
    <row r="910" spans="15:15" ht="14.4">
      <c r="O910" s="83"/>
    </row>
    <row r="911" spans="15:15" ht="14.4">
      <c r="O911" s="83"/>
    </row>
    <row r="912" spans="15:15" ht="14.4">
      <c r="O912" s="83"/>
    </row>
    <row r="913" spans="15:15" ht="14.4">
      <c r="O913" s="83"/>
    </row>
    <row r="914" spans="15:15" ht="14.4">
      <c r="O914" s="83"/>
    </row>
    <row r="915" spans="15:15" ht="14.4">
      <c r="O915" s="83"/>
    </row>
    <row r="916" spans="15:15" ht="14.4">
      <c r="O916" s="83"/>
    </row>
    <row r="917" spans="15:15" ht="14.4">
      <c r="O917" s="83"/>
    </row>
    <row r="918" spans="15:15" ht="14.4">
      <c r="O918" s="83"/>
    </row>
    <row r="919" spans="15:15" ht="14.4">
      <c r="O919" s="83"/>
    </row>
    <row r="920" spans="15:15" ht="14.4">
      <c r="O920" s="83"/>
    </row>
    <row r="921" spans="15:15" ht="14.4">
      <c r="O921" s="83"/>
    </row>
    <row r="922" spans="15:15" ht="14.4">
      <c r="O922" s="83"/>
    </row>
    <row r="923" spans="15:15" ht="14.4">
      <c r="O923" s="83"/>
    </row>
    <row r="924" spans="15:15" ht="14.4">
      <c r="O924" s="83"/>
    </row>
    <row r="925" spans="15:15" ht="14.4">
      <c r="O925" s="83"/>
    </row>
    <row r="926" spans="15:15" ht="14.4">
      <c r="O926" s="83"/>
    </row>
    <row r="927" spans="15:15" ht="14.4">
      <c r="O927" s="83"/>
    </row>
    <row r="928" spans="15:15" ht="14.4">
      <c r="O928" s="83"/>
    </row>
    <row r="929" spans="15:15" ht="14.4">
      <c r="O929" s="83"/>
    </row>
    <row r="930" spans="15:15" ht="14.4">
      <c r="O930" s="83"/>
    </row>
    <row r="931" spans="15:15" ht="14.4">
      <c r="O931" s="83"/>
    </row>
    <row r="932" spans="15:15" ht="14.4">
      <c r="O932" s="83"/>
    </row>
    <row r="933" spans="15:15" ht="14.4">
      <c r="O933" s="83"/>
    </row>
    <row r="934" spans="15:15" ht="14.4">
      <c r="O934" s="83"/>
    </row>
    <row r="935" spans="15:15" ht="14.4">
      <c r="O935" s="83"/>
    </row>
    <row r="936" spans="15:15" ht="14.4">
      <c r="O936" s="83"/>
    </row>
    <row r="937" spans="15:15" ht="14.4">
      <c r="O937" s="83"/>
    </row>
    <row r="938" spans="15:15" ht="14.4">
      <c r="O938" s="83"/>
    </row>
    <row r="939" spans="15:15" ht="14.4">
      <c r="O939" s="83"/>
    </row>
    <row r="940" spans="15:15" ht="14.4">
      <c r="O940" s="83"/>
    </row>
  </sheetData>
  <printOptions horizontalCentered="1"/>
  <pageMargins left="0.393700787401575" right="0.393700787401575" top="0.393700787401575" bottom="0.196850393700787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O59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.57142857142857" customWidth="1"/>
    <col min="3" max="3" width="4.42857142857143" customWidth="1"/>
    <col min="4" max="4" width="11.7142857142857" customWidth="1"/>
    <col min="5" max="5" width="11.4285714285714" customWidth="1"/>
    <col min="6" max="6" width="8" customWidth="1"/>
    <col min="7" max="7" width="10.5714285714286" customWidth="1"/>
    <col min="8" max="8" width="11.1428571428571" customWidth="1"/>
    <col min="9" max="9" width="8.57142857142857" customWidth="1"/>
    <col min="10" max="10" width="4.71428571428571" customWidth="1"/>
    <col min="11" max="11" width="7.14285714285714" customWidth="1"/>
    <col min="12" max="12" width="5.71428571428571" customWidth="1"/>
    <col min="13" max="13" width="4.42857142857143" customWidth="1"/>
    <col min="14" max="14" width="17.4285714285714" customWidth="1"/>
    <col min="15" max="15" width="3.28571428571429" customWidth="1"/>
  </cols>
  <sheetData>
    <row r="1" spans="1:15" ht="18" customHeight="1">
      <c r="A1" s="14" t="s">
        <v>0</v>
      </c>
      <c s="14"/>
      <c s="15"/>
      <c s="15"/>
      <c s="15"/>
      <c s="16"/>
      <c s="17"/>
      <c s="17"/>
      <c s="17"/>
      <c s="84"/>
      <c s="19"/>
      <c s="80"/>
      <c s="20"/>
      <c s="15"/>
      <c s="15"/>
    </row>
    <row r="2" spans="1:15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80"/>
      <c s="20"/>
      <c s="22" t="s">
        <v>10</v>
      </c>
      <c s="15"/>
    </row>
    <row r="3" spans="1:15" ht="4.5" customHeight="1">
      <c r="A3" s="1"/>
      <c s="1"/>
      <c s="1"/>
      <c s="23"/>
      <c s="85">
        <v>1.1574074074074073E-05</v>
      </c>
      <c s="16"/>
      <c s="25"/>
      <c s="25"/>
      <c s="25"/>
      <c s="26"/>
      <c s="27"/>
      <c s="81"/>
      <c s="28"/>
      <c s="30"/>
      <c s="1"/>
    </row>
    <row r="4" spans="1:15" ht="12.75" customHeight="1">
      <c r="A4" s="1"/>
      <c s="1"/>
      <c s="1"/>
      <c s="23" t="s">
        <v>389</v>
      </c>
      <c s="1"/>
      <c s="24"/>
      <c s="25"/>
      <c s="25"/>
      <c s="25"/>
      <c s="73"/>
      <c s="19"/>
      <c s="80"/>
      <c s="20"/>
      <c s="32" t="s">
        <v>12</v>
      </c>
      <c s="1"/>
    </row>
    <row r="5" spans="1:15" ht="4.5" customHeight="1">
      <c r="A5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6" spans="1:15" ht="12.75" customHeight="1">
      <c r="A6" s="1"/>
      <c s="1"/>
      <c s="1"/>
      <c s="1">
        <v>1</v>
      </c>
      <c s="33" t="s">
        <v>390</v>
      </c>
      <c s="34"/>
      <c s="35"/>
      <c s="35"/>
      <c s="35"/>
      <c s="26"/>
      <c s="27"/>
      <c s="81"/>
      <c s="28"/>
      <c s="36"/>
      <c s="1"/>
    </row>
    <row r="7" spans="1:15" ht="6" customHeight="1">
      <c r="A7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8" spans="1:15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9" spans="1:15" ht="15.75" customHeight="1">
      <c r="A9" s="48">
        <f t="shared" si="0" ref="A9:A12">IF(ISBLANK(K9),"",RANK(K9,K$9:K$12,1))</f>
        <v>1</v>
      </c>
      <c s="58" t="s">
        <v>392</v>
      </c>
      <c s="49">
        <v>67</v>
      </c>
      <c s="50" t="s">
        <v>62</v>
      </c>
      <c s="51" t="s">
        <v>158</v>
      </c>
      <c s="52" t="s">
        <v>159</v>
      </c>
      <c s="53" t="s">
        <v>10</v>
      </c>
      <c s="53" t="s">
        <v>72</v>
      </c>
      <c s="53"/>
      <c s="54">
        <f t="shared" si="1" ref="J9:J12">IF(ISBLANK(K9),"",TRUNC(0.2585*((K9/$E$3)-119)^2))</f>
        <v>912</v>
      </c>
      <c s="88">
        <v>0.00068969907407407413</v>
      </c>
      <c s="89">
        <v>0.23400000000000001</v>
      </c>
      <c s="48" t="str">
        <f t="shared" si="2" ref="M9:M12">IF(ISBLANK(K9),"",IF(K9&gt;0.00082337962962963,"",IF(K9&lt;=0.000616898148148148,"TSM",IF(K9&lt;=0.000638310185185185,"SM",IF(K9&lt;=0.000671296296296296,"KSM",IF(K9&lt;=0.000707175925925926,"I A",IF(K9&lt;=0.000753935185185185,"II A",IF(K9&lt;=0.00082337962962963,"III A"))))))))</f>
        <v>I A</v>
      </c>
      <c s="53" t="s">
        <v>160</v>
      </c>
      <c s="1"/>
    </row>
    <row r="10" spans="1:15" ht="15.75" customHeight="1">
      <c r="A10" s="48">
        <f t="shared" si="0"/>
        <v>2</v>
      </c>
      <c s="58" t="s">
        <v>393</v>
      </c>
      <c s="49">
        <v>155</v>
      </c>
      <c s="50" t="s">
        <v>394</v>
      </c>
      <c s="51" t="s">
        <v>395</v>
      </c>
      <c s="52" t="s">
        <v>396</v>
      </c>
      <c s="53" t="s">
        <v>146</v>
      </c>
      <c s="53" t="s">
        <v>147</v>
      </c>
      <c s="53" t="s">
        <v>128</v>
      </c>
      <c s="54">
        <f t="shared" si="1"/>
        <v>739</v>
      </c>
      <c s="90">
        <v>0.00075810185185185182</v>
      </c>
      <c s="89">
        <v>0.35299999999999998</v>
      </c>
      <c s="48" t="str">
        <f t="shared" si="2"/>
        <v>III A</v>
      </c>
      <c s="53" t="s">
        <v>148</v>
      </c>
      <c s="1"/>
    </row>
    <row r="11" spans="1:15" ht="15.75" customHeight="1">
      <c r="A11" s="48">
        <f t="shared" si="0"/>
        <v>3</v>
      </c>
      <c s="58" t="s">
        <v>397</v>
      </c>
      <c s="49">
        <v>154</v>
      </c>
      <c s="50" t="s">
        <v>123</v>
      </c>
      <c s="51" t="s">
        <v>395</v>
      </c>
      <c s="52" t="s">
        <v>396</v>
      </c>
      <c s="53" t="s">
        <v>146</v>
      </c>
      <c s="53" t="s">
        <v>147</v>
      </c>
      <c s="53" t="s">
        <v>128</v>
      </c>
      <c s="54">
        <f t="shared" si="1"/>
        <v>739</v>
      </c>
      <c s="90">
        <v>0.0007583333333333333</v>
      </c>
      <c s="89">
        <v>0.215</v>
      </c>
      <c s="48" t="str">
        <f t="shared" si="2"/>
        <v>III A</v>
      </c>
      <c s="53" t="s">
        <v>148</v>
      </c>
      <c s="1"/>
    </row>
    <row r="12" spans="1:15" ht="15.75" customHeight="1">
      <c r="A12" s="48">
        <f t="shared" si="0"/>
        <v>4</v>
      </c>
      <c s="58" t="s">
        <v>398</v>
      </c>
      <c s="49">
        <v>182</v>
      </c>
      <c s="50" t="s">
        <v>161</v>
      </c>
      <c s="51" t="s">
        <v>399</v>
      </c>
      <c s="52" t="s">
        <v>400</v>
      </c>
      <c s="53" t="s">
        <v>259</v>
      </c>
      <c s="53" t="s">
        <v>260</v>
      </c>
      <c s="53" t="s">
        <v>115</v>
      </c>
      <c s="54">
        <f t="shared" si="1"/>
        <v>692</v>
      </c>
      <c s="90">
        <v>0.00077812500000000006</v>
      </c>
      <c s="89">
        <v>0.17399999999999999</v>
      </c>
      <c s="48" t="str">
        <f t="shared" si="2"/>
        <v>III A</v>
      </c>
      <c s="53" t="s">
        <v>401</v>
      </c>
      <c s="1"/>
    </row>
    <row r="13" spans="1:15" ht="4.5" customHeight="1">
      <c r="A13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14" spans="1:15" ht="12.75" customHeight="1">
      <c r="A14" s="1"/>
      <c s="1"/>
      <c s="1"/>
      <c s="1">
        <v>2</v>
      </c>
      <c s="33" t="s">
        <v>390</v>
      </c>
      <c s="34"/>
      <c s="35"/>
      <c s="35"/>
      <c s="35"/>
      <c s="26"/>
      <c s="27"/>
      <c s="81"/>
      <c s="28"/>
      <c s="36"/>
      <c s="1"/>
    </row>
    <row r="15" spans="1:15" ht="6" customHeight="1">
      <c r="A15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16" spans="1:15" ht="24" customHeight="1">
      <c r="A16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17" spans="1:15" ht="15.75" customHeight="1">
      <c r="A17" s="48">
        <f t="shared" si="3" ref="A17:A20">IF(ISBLANK(K17),"",RANK(K17,K$17:K$20,1))</f>
        <v>1</v>
      </c>
      <c s="58" t="s">
        <v>397</v>
      </c>
      <c s="49">
        <v>201</v>
      </c>
      <c s="50" t="s">
        <v>167</v>
      </c>
      <c s="51" t="s">
        <v>402</v>
      </c>
      <c s="52" t="s">
        <v>403</v>
      </c>
      <c s="53" t="s">
        <v>59</v>
      </c>
      <c s="53"/>
      <c s="53"/>
      <c s="54">
        <f t="shared" si="4" ref="J17:J20">IF(ISBLANK(K17),"",TRUNC(0.2585*((K17/$E$3)-119)^2))</f>
        <v>807</v>
      </c>
      <c s="90">
        <v>0.0007303240740740741</v>
      </c>
      <c s="89">
        <v>0.44500000000000001</v>
      </c>
      <c s="48" t="str">
        <f t="shared" si="5" ref="M17:M20">IF(ISBLANK(K17),"",IF(K17&gt;0.00082337962962963,"",IF(K17&lt;=0.000616898148148148,"TSM",IF(K17&lt;=0.000638310185185185,"SM",IF(K17&lt;=0.000671296296296296,"KSM",IF(K17&lt;=0.000707175925925926,"I A",IF(K17&lt;=0.000753935185185185,"II A",IF(K17&lt;=0.00082337962962963,"III A"))))))))</f>
        <v>II A</v>
      </c>
      <c s="53" t="s">
        <v>266</v>
      </c>
      <c s="1"/>
    </row>
    <row r="18" spans="1:15" ht="15.75" customHeight="1">
      <c r="A18" s="48">
        <f t="shared" si="3"/>
        <v>2</v>
      </c>
      <c s="58" t="s">
        <v>393</v>
      </c>
      <c s="49">
        <v>7</v>
      </c>
      <c s="50" t="s">
        <v>42</v>
      </c>
      <c s="51" t="s">
        <v>404</v>
      </c>
      <c s="52" t="s">
        <v>372</v>
      </c>
      <c s="53" t="s">
        <v>59</v>
      </c>
      <c s="53" t="s">
        <v>60</v>
      </c>
      <c s="53"/>
      <c s="54">
        <f t="shared" si="4"/>
        <v>779</v>
      </c>
      <c s="90">
        <v>0.00074166666666666662</v>
      </c>
      <c s="89">
        <v>0.443</v>
      </c>
      <c s="48" t="str">
        <f t="shared" si="5"/>
        <v>II A</v>
      </c>
      <c s="53" t="s">
        <v>405</v>
      </c>
      <c s="1"/>
    </row>
    <row r="19" spans="1:15" ht="15.75" customHeight="1">
      <c r="A19" s="48">
        <f t="shared" si="3"/>
        <v>3</v>
      </c>
      <c s="58" t="s">
        <v>398</v>
      </c>
      <c s="49">
        <v>98</v>
      </c>
      <c s="50" t="s">
        <v>406</v>
      </c>
      <c s="51" t="s">
        <v>407</v>
      </c>
      <c s="52" t="s">
        <v>408</v>
      </c>
      <c s="53" t="s">
        <v>292</v>
      </c>
      <c s="53" t="s">
        <v>293</v>
      </c>
      <c s="53"/>
      <c s="54">
        <f t="shared" si="4"/>
        <v>730</v>
      </c>
      <c s="90">
        <v>0.00076192129629629624</v>
      </c>
      <c s="89">
        <v>0.30299999999999999</v>
      </c>
      <c s="48" t="str">
        <f t="shared" si="5"/>
        <v>III A</v>
      </c>
      <c s="53" t="s">
        <v>294</v>
      </c>
      <c s="1"/>
    </row>
    <row r="20" spans="1:15" ht="15.75" customHeight="1">
      <c r="A20" s="48">
        <f t="shared" si="3"/>
        <v>4</v>
      </c>
      <c s="58" t="s">
        <v>392</v>
      </c>
      <c s="49">
        <v>213</v>
      </c>
      <c s="50" t="s">
        <v>409</v>
      </c>
      <c s="51" t="s">
        <v>410</v>
      </c>
      <c s="52" t="s">
        <v>411</v>
      </c>
      <c s="53" t="s">
        <v>412</v>
      </c>
      <c s="53" t="s">
        <v>229</v>
      </c>
      <c s="53" t="s">
        <v>196</v>
      </c>
      <c s="54">
        <f t="shared" si="4"/>
        <v>689</v>
      </c>
      <c s="90">
        <v>0.00077962962962962957</v>
      </c>
      <c s="89">
        <v>0.158</v>
      </c>
      <c s="48" t="str">
        <f t="shared" si="5"/>
        <v>III A</v>
      </c>
      <c s="53" t="s">
        <v>413</v>
      </c>
      <c s="1"/>
    </row>
    <row r="21" spans="1:15" ht="4.5" customHeight="1">
      <c r="A21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22" spans="1:15" ht="12.75" customHeight="1">
      <c r="A22" s="1"/>
      <c s="1"/>
      <c s="1"/>
      <c s="1">
        <v>3</v>
      </c>
      <c s="33" t="s">
        <v>390</v>
      </c>
      <c s="34"/>
      <c s="35"/>
      <c s="35"/>
      <c s="35"/>
      <c s="26"/>
      <c s="27"/>
      <c s="81"/>
      <c s="28"/>
      <c s="36"/>
      <c s="1"/>
    </row>
    <row r="23" spans="1:15" ht="6" customHeight="1">
      <c r="A23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24" spans="1:15" ht="24" customHeight="1">
      <c r="A24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25" spans="1:15" ht="15.75" customHeight="1">
      <c r="A25" s="48">
        <f t="shared" si="6" ref="A25:A28">IF(ISBLANK(K25),"",RANK(K25,K$25:K$28,1))</f>
        <v>1</v>
      </c>
      <c s="58" t="s">
        <v>393</v>
      </c>
      <c s="49">
        <v>139</v>
      </c>
      <c s="50" t="s">
        <v>414</v>
      </c>
      <c s="51" t="s">
        <v>415</v>
      </c>
      <c s="52" t="s">
        <v>416</v>
      </c>
      <c s="53" t="s">
        <v>417</v>
      </c>
      <c s="53"/>
      <c s="53" t="s">
        <v>418</v>
      </c>
      <c s="54">
        <f t="shared" si="7" ref="J25:J28">IF(ISBLANK(K25),"",TRUNC(0.2585*((K25/$E$3)-119)^2))</f>
        <v>854</v>
      </c>
      <c s="90">
        <v>0.00071192129629629633</v>
      </c>
      <c s="89">
        <v>0.27000000000000002</v>
      </c>
      <c s="48" t="str">
        <f t="shared" si="8" ref="M25:M28">IF(ISBLANK(K25),"",IF(K25&gt;0.00082337962962963,"",IF(K25&lt;=0.000616898148148148,"TSM",IF(K25&lt;=0.000638310185185185,"SM",IF(K25&lt;=0.000671296296296296,"KSM",IF(K25&lt;=0.000707175925925926,"I A",IF(K25&lt;=0.000753935185185185,"II A",IF(K25&lt;=0.00082337962962963,"III A"))))))))</f>
        <v>II A</v>
      </c>
      <c s="53" t="s">
        <v>419</v>
      </c>
      <c s="1"/>
    </row>
    <row r="26" spans="1:15" ht="15.75" customHeight="1">
      <c r="A26" s="48">
        <f t="shared" si="6"/>
        <v>2</v>
      </c>
      <c s="58" t="s">
        <v>398</v>
      </c>
      <c s="49">
        <v>73</v>
      </c>
      <c s="50" t="s">
        <v>86</v>
      </c>
      <c s="51" t="s">
        <v>420</v>
      </c>
      <c s="52" t="s">
        <v>421</v>
      </c>
      <c s="53" t="s">
        <v>10</v>
      </c>
      <c s="53" t="s">
        <v>72</v>
      </c>
      <c s="53"/>
      <c s="54">
        <f t="shared" si="7"/>
        <v>768</v>
      </c>
      <c s="90">
        <v>0.00074606481481481475</v>
      </c>
      <c s="89">
        <v>0.32400000000000001</v>
      </c>
      <c s="48" t="str">
        <f t="shared" si="8"/>
        <v>II A</v>
      </c>
      <c s="53" t="s">
        <v>422</v>
      </c>
      <c s="1"/>
    </row>
    <row r="27" spans="1:15" ht="15.75" customHeight="1">
      <c r="A27" s="48">
        <f t="shared" si="6"/>
        <v>3</v>
      </c>
      <c s="58" t="s">
        <v>397</v>
      </c>
      <c s="49">
        <v>237</v>
      </c>
      <c s="50" t="s">
        <v>423</v>
      </c>
      <c s="51" t="s">
        <v>424</v>
      </c>
      <c s="52" t="s">
        <v>425</v>
      </c>
      <c s="53" t="s">
        <v>120</v>
      </c>
      <c s="53" t="s">
        <v>426</v>
      </c>
      <c s="53"/>
      <c s="54">
        <f t="shared" si="7"/>
        <v>704</v>
      </c>
      <c s="90">
        <v>0.0007730324074074075</v>
      </c>
      <c s="89">
        <v>0.34499999999999997</v>
      </c>
      <c s="48" t="str">
        <f t="shared" si="8"/>
        <v>III A</v>
      </c>
      <c s="53" t="s">
        <v>427</v>
      </c>
      <c s="1"/>
    </row>
    <row r="28" spans="1:15" ht="15.75" customHeight="1">
      <c r="A28" s="48">
        <f t="shared" si="6"/>
        <v>4</v>
      </c>
      <c s="58" t="s">
        <v>392</v>
      </c>
      <c s="49">
        <v>235</v>
      </c>
      <c s="50" t="s">
        <v>428</v>
      </c>
      <c s="51" t="s">
        <v>429</v>
      </c>
      <c s="52" t="s">
        <v>430</v>
      </c>
      <c s="53" t="s">
        <v>120</v>
      </c>
      <c s="53" t="s">
        <v>426</v>
      </c>
      <c s="53"/>
      <c s="54">
        <f t="shared" si="7"/>
        <v>608</v>
      </c>
      <c s="90">
        <v>0.00081585648148148142</v>
      </c>
      <c s="89">
        <v>0.23499999999999999</v>
      </c>
      <c s="48" t="str">
        <f t="shared" si="8"/>
        <v>III A</v>
      </c>
      <c s="53" t="s">
        <v>427</v>
      </c>
      <c s="1"/>
    </row>
    <row r="29" spans="1:15" ht="4.5" customHeight="1">
      <c r="A29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30" spans="1:15" ht="12.75" customHeight="1">
      <c r="A30" s="1"/>
      <c s="1"/>
      <c s="1"/>
      <c s="1">
        <v>4</v>
      </c>
      <c s="33" t="s">
        <v>390</v>
      </c>
      <c s="34"/>
      <c s="35"/>
      <c s="35"/>
      <c s="35"/>
      <c s="26"/>
      <c s="27"/>
      <c s="81"/>
      <c s="28"/>
      <c s="36"/>
      <c s="1"/>
    </row>
    <row r="31" spans="1:15" ht="6" customHeight="1">
      <c r="A31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32" spans="1:15" ht="24" customHeight="1">
      <c r="A32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33" spans="1:15" ht="15.75" customHeight="1">
      <c r="A33" s="48">
        <f t="shared" si="9" ref="A33:A36">IF(ISBLANK(K33),"",RANK(K33,K$33:L$36,1))</f>
        <v>1</v>
      </c>
      <c s="58" t="s">
        <v>397</v>
      </c>
      <c s="49">
        <v>101</v>
      </c>
      <c s="50" t="s">
        <v>431</v>
      </c>
      <c s="51" t="s">
        <v>432</v>
      </c>
      <c s="52" t="s">
        <v>433</v>
      </c>
      <c s="53" t="s">
        <v>113</v>
      </c>
      <c s="53" t="s">
        <v>114</v>
      </c>
      <c s="53" t="s">
        <v>115</v>
      </c>
      <c s="54">
        <f t="shared" si="10" ref="J33:J36">IF(ISBLANK(K33),"",TRUNC(0.2585*((K33/$E$3)-119)^2))</f>
        <v>909</v>
      </c>
      <c s="88">
        <v>0.00069062500000000005</v>
      </c>
      <c s="89">
        <v>0.26000000000000001</v>
      </c>
      <c s="48" t="str">
        <f t="shared" si="11" ref="M33:M36">IF(ISBLANK(K33),"",IF(K33&gt;0.00082337962962963,"",IF(K33&lt;=0.000616898148148148,"TSM",IF(K33&lt;=0.000638310185185185,"SM",IF(K33&lt;=0.000671296296296296,"KSM",IF(K33&lt;=0.000707175925925926,"I A",IF(K33&lt;=0.000753935185185185,"II A",IF(K33&lt;=0.00082337962962963,"III A"))))))))</f>
        <v>I A</v>
      </c>
      <c s="53" t="s">
        <v>434</v>
      </c>
      <c s="1"/>
    </row>
    <row r="34" spans="1:15" ht="15.75" customHeight="1">
      <c r="A34" s="48">
        <f t="shared" si="9"/>
        <v>2</v>
      </c>
      <c s="58" t="s">
        <v>393</v>
      </c>
      <c s="49">
        <v>6</v>
      </c>
      <c s="50" t="s">
        <v>435</v>
      </c>
      <c s="51" t="s">
        <v>436</v>
      </c>
      <c s="52" t="s">
        <v>437</v>
      </c>
      <c s="53" t="s">
        <v>59</v>
      </c>
      <c s="53" t="s">
        <v>60</v>
      </c>
      <c s="53"/>
      <c s="54">
        <f t="shared" si="10"/>
        <v>895</v>
      </c>
      <c s="90">
        <v>0.00069606481481481483</v>
      </c>
      <c s="89">
        <v>0.25700000000000001</v>
      </c>
      <c s="48" t="str">
        <f t="shared" si="11"/>
        <v>I A</v>
      </c>
      <c s="53" t="s">
        <v>438</v>
      </c>
      <c s="1"/>
    </row>
    <row r="35" spans="1:15" ht="15.75" customHeight="1">
      <c r="A35" s="48">
        <f t="shared" si="9"/>
        <v>3</v>
      </c>
      <c s="58" t="s">
        <v>398</v>
      </c>
      <c s="49">
        <v>72</v>
      </c>
      <c s="50" t="s">
        <v>439</v>
      </c>
      <c s="51" t="s">
        <v>440</v>
      </c>
      <c s="52" t="s">
        <v>441</v>
      </c>
      <c s="53" t="s">
        <v>10</v>
      </c>
      <c s="53" t="s">
        <v>72</v>
      </c>
      <c s="53"/>
      <c s="54">
        <f t="shared" si="10"/>
        <v>828</v>
      </c>
      <c s="90">
        <v>0.00072222222222222219</v>
      </c>
      <c s="89">
        <v>0.38300000000000001</v>
      </c>
      <c s="48" t="str">
        <f t="shared" si="11"/>
        <v>II A</v>
      </c>
      <c s="53" t="s">
        <v>207</v>
      </c>
      <c s="1"/>
    </row>
    <row r="36" spans="1:15" ht="15.75" customHeight="1">
      <c r="A36" s="48">
        <f t="shared" si="9"/>
        <v>4</v>
      </c>
      <c s="58" t="s">
        <v>392</v>
      </c>
      <c s="49">
        <v>104</v>
      </c>
      <c s="50" t="s">
        <v>69</v>
      </c>
      <c s="51" t="s">
        <v>442</v>
      </c>
      <c s="52" t="s">
        <v>443</v>
      </c>
      <c s="53" t="s">
        <v>444</v>
      </c>
      <c s="53" t="s">
        <v>445</v>
      </c>
      <c s="53"/>
      <c s="54">
        <f t="shared" si="10"/>
        <v>806</v>
      </c>
      <c s="90">
        <v>0.00073078703703703706</v>
      </c>
      <c s="89">
        <v>0.159</v>
      </c>
      <c s="48" t="str">
        <f t="shared" si="11"/>
        <v>II A</v>
      </c>
      <c s="53" t="s">
        <v>446</v>
      </c>
      <c s="1"/>
    </row>
    <row r="37" spans="1:15" ht="12.75" customHeight="1">
      <c r="A37" s="1"/>
      <c s="1"/>
      <c s="1"/>
      <c s="1"/>
      <c s="1"/>
      <c s="29"/>
      <c s="12"/>
      <c s="12"/>
      <c s="12"/>
      <c s="73"/>
      <c s="19"/>
      <c s="80"/>
      <c s="20"/>
      <c s="1"/>
      <c s="1"/>
    </row>
    <row r="38" spans="1:15" ht="12.75" customHeight="1">
      <c r="A38" s="1"/>
      <c s="1"/>
      <c s="1"/>
      <c s="1"/>
      <c s="1"/>
      <c s="29"/>
      <c s="12"/>
      <c s="12"/>
      <c s="12"/>
      <c s="73"/>
      <c s="19"/>
      <c s="80"/>
      <c s="20"/>
      <c s="1"/>
      <c s="1"/>
    </row>
    <row r="39" spans="1:15" ht="12.75" customHeight="1">
      <c r="A39" s="1"/>
      <c s="1"/>
      <c s="1"/>
      <c s="1"/>
      <c s="1"/>
      <c s="29"/>
      <c s="12"/>
      <c s="12"/>
      <c s="12"/>
      <c s="73"/>
      <c s="19"/>
      <c s="80"/>
      <c s="20"/>
      <c s="1"/>
      <c s="1"/>
    </row>
    <row r="40" spans="1:15" ht="12.75" customHeight="1">
      <c r="A40" s="1"/>
      <c s="1"/>
      <c s="1"/>
      <c s="1"/>
      <c s="1"/>
      <c s="29"/>
      <c s="12"/>
      <c s="12"/>
      <c s="12"/>
      <c s="73"/>
      <c s="19"/>
      <c s="80"/>
      <c s="20"/>
      <c s="1"/>
      <c s="1"/>
    </row>
    <row r="41" spans="1:15" ht="12.75" customHeight="1">
      <c r="A41" s="1"/>
      <c s="1"/>
      <c s="1"/>
      <c s="1"/>
      <c s="1"/>
      <c s="29"/>
      <c s="12"/>
      <c s="12"/>
      <c s="12"/>
      <c s="73"/>
      <c s="19"/>
      <c s="80"/>
      <c s="20"/>
      <c s="1"/>
      <c s="1"/>
    </row>
    <row r="42" spans="1:15" ht="12.75" customHeight="1">
      <c r="A42" s="1"/>
      <c s="1"/>
      <c s="1"/>
      <c s="1"/>
      <c s="1"/>
      <c s="29"/>
      <c s="12"/>
      <c s="12"/>
      <c s="12"/>
      <c s="73"/>
      <c s="19"/>
      <c s="80"/>
      <c s="20"/>
      <c s="1"/>
      <c s="1"/>
    </row>
    <row r="43" spans="1:15" ht="4.5" customHeight="1">
      <c r="A43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44" spans="1:15" ht="12.75" customHeight="1">
      <c r="A44" s="1"/>
      <c s="1"/>
      <c s="1"/>
      <c s="1">
        <v>5</v>
      </c>
      <c s="33" t="s">
        <v>390</v>
      </c>
      <c s="34"/>
      <c s="35"/>
      <c s="35"/>
      <c s="35"/>
      <c s="26"/>
      <c s="27"/>
      <c s="81"/>
      <c s="28"/>
      <c s="36"/>
      <c s="1"/>
    </row>
    <row r="45" spans="1:15" ht="6" customHeight="1">
      <c r="A45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46" spans="1:15" ht="24" customHeight="1">
      <c r="A46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47" spans="1:15" ht="15.75" customHeight="1">
      <c r="A47" s="48">
        <f t="shared" si="12" ref="A47:A49">IF(ISBLANK(K47),"",RANK(K47,K$47:K$50,1))</f>
        <v>1</v>
      </c>
      <c s="58" t="s">
        <v>398</v>
      </c>
      <c s="49">
        <v>70</v>
      </c>
      <c s="50" t="s">
        <v>447</v>
      </c>
      <c s="51" t="s">
        <v>448</v>
      </c>
      <c s="52" t="s">
        <v>449</v>
      </c>
      <c s="53" t="s">
        <v>10</v>
      </c>
      <c s="53" t="s">
        <v>72</v>
      </c>
      <c s="53"/>
      <c s="54">
        <f t="shared" si="13" ref="J47:J49">IF(ISBLANK(K47),"",TRUNC(0.2585*((K47/$E$3)-119)^2))</f>
        <v>864</v>
      </c>
      <c s="90">
        <v>0.00070798611111111116</v>
      </c>
      <c s="89">
        <v>0.318</v>
      </c>
      <c s="48" t="str">
        <f t="shared" si="14" ref="M47:M50">IF(ISBLANK(K47),"",IF(K47&gt;0.00082337962962963,"",IF(K47&lt;=0.000616898148148148,"TSM",IF(K47&lt;=0.000638310185185185,"SM",IF(K47&lt;=0.000671296296296296,"KSM",IF(K47&lt;=0.000707175925925926,"I A",IF(K47&lt;=0.000753935185185185,"II A",IF(K47&lt;=0.00082337962962963,"III A"))))))))</f>
        <v>II A</v>
      </c>
      <c s="53" t="s">
        <v>422</v>
      </c>
      <c s="1"/>
    </row>
    <row r="48" spans="1:15" ht="15.75" customHeight="1">
      <c r="A48" s="48">
        <f t="shared" si="12"/>
        <v>2</v>
      </c>
      <c s="58" t="s">
        <v>397</v>
      </c>
      <c s="49">
        <v>71</v>
      </c>
      <c s="50" t="s">
        <v>450</v>
      </c>
      <c s="51" t="s">
        <v>451</v>
      </c>
      <c s="52" t="s">
        <v>452</v>
      </c>
      <c s="53" t="s">
        <v>10</v>
      </c>
      <c s="53" t="s">
        <v>136</v>
      </c>
      <c s="53"/>
      <c s="54">
        <f t="shared" si="13"/>
        <v>863</v>
      </c>
      <c s="90">
        <v>0.00070833333333333338</v>
      </c>
      <c s="89">
        <v>0.42999999999999999</v>
      </c>
      <c s="48" t="str">
        <f t="shared" si="14"/>
        <v>II A</v>
      </c>
      <c s="53" t="s">
        <v>453</v>
      </c>
      <c s="1"/>
    </row>
    <row r="49" spans="1:15" ht="15.75" customHeight="1">
      <c r="A49" s="48">
        <f t="shared" si="12"/>
        <v>3</v>
      </c>
      <c s="58" t="s">
        <v>392</v>
      </c>
      <c s="49">
        <v>118</v>
      </c>
      <c s="50" t="s">
        <v>454</v>
      </c>
      <c s="51" t="s">
        <v>455</v>
      </c>
      <c s="52" t="s">
        <v>456</v>
      </c>
      <c s="53" t="s">
        <v>383</v>
      </c>
      <c s="53" t="s">
        <v>384</v>
      </c>
      <c s="53" t="s">
        <v>385</v>
      </c>
      <c s="54">
        <f t="shared" si="13"/>
        <v>524</v>
      </c>
      <c s="90">
        <v>0.00085578703703703706</v>
      </c>
      <c s="89">
        <v>0.27300000000000002</v>
      </c>
      <c s="48" t="str">
        <f t="shared" si="14"/>
        <v/>
      </c>
      <c s="53" t="s">
        <v>386</v>
      </c>
      <c s="1"/>
    </row>
    <row r="50" spans="1:15" ht="15.75" customHeight="1">
      <c r="A50" s="48"/>
      <c s="58" t="s">
        <v>393</v>
      </c>
      <c s="49">
        <v>66</v>
      </c>
      <c s="50" t="s">
        <v>457</v>
      </c>
      <c s="51" t="s">
        <v>458</v>
      </c>
      <c s="52" t="s">
        <v>459</v>
      </c>
      <c s="53" t="s">
        <v>10</v>
      </c>
      <c s="53" t="s">
        <v>136</v>
      </c>
      <c s="53"/>
      <c s="54"/>
      <c s="91" t="s">
        <v>152</v>
      </c>
      <c s="89"/>
      <c s="48" t="str">
        <f t="shared" si="14"/>
        <v/>
      </c>
      <c s="53" t="s">
        <v>73</v>
      </c>
      <c s="1"/>
    </row>
    <row r="51" spans="1:15" ht="4.5" customHeight="1">
      <c r="A51" s="1"/>
      <c s="1"/>
      <c s="1"/>
      <c s="23"/>
      <c s="1"/>
      <c s="24"/>
      <c s="25"/>
      <c s="25"/>
      <c s="25"/>
      <c s="26"/>
      <c s="27"/>
      <c s="81"/>
      <c s="28"/>
      <c s="30"/>
      <c s="1"/>
    </row>
    <row r="52" spans="1:15" ht="12.75" customHeight="1">
      <c r="A52" s="1"/>
      <c s="1"/>
      <c s="1"/>
      <c s="1">
        <v>6</v>
      </c>
      <c s="33" t="s">
        <v>390</v>
      </c>
      <c s="34"/>
      <c s="35"/>
      <c s="35"/>
      <c s="35"/>
      <c s="26"/>
      <c s="27"/>
      <c s="81"/>
      <c s="28"/>
      <c s="36"/>
      <c s="1"/>
    </row>
    <row r="53" spans="1:15" ht="6" customHeight="1">
      <c r="A53" s="1"/>
      <c s="1"/>
      <c s="1"/>
      <c s="1"/>
      <c s="1"/>
      <c s="29"/>
      <c s="12"/>
      <c s="12"/>
      <c s="12"/>
      <c s="26"/>
      <c s="37"/>
      <c s="81"/>
      <c s="28"/>
      <c s="30"/>
      <c s="1"/>
    </row>
    <row r="54" spans="1:15" ht="24" customHeight="1">
      <c r="A54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  <c s="1"/>
    </row>
    <row r="55" spans="1:15" ht="15.75" customHeight="1">
      <c r="A55" s="48">
        <f t="shared" si="15" ref="A55:A58">IF(ISBLANK(K55),"",RANK(K55,K$55:K$58,1))</f>
        <v>1</v>
      </c>
      <c s="58" t="s">
        <v>393</v>
      </c>
      <c s="49">
        <v>5</v>
      </c>
      <c s="50" t="s">
        <v>62</v>
      </c>
      <c s="51" t="s">
        <v>460</v>
      </c>
      <c s="52" t="s">
        <v>461</v>
      </c>
      <c s="53" t="s">
        <v>462</v>
      </c>
      <c s="53" t="s">
        <v>463</v>
      </c>
      <c s="53" t="s">
        <v>464</v>
      </c>
      <c s="54">
        <f t="shared" si="16" ref="J55:J58">IF(ISBLANK(K55),"",TRUNC(0.2585*((K55/$E$3)-119)^2))</f>
        <v>997</v>
      </c>
      <c s="88">
        <v>0.00065821759259259251</v>
      </c>
      <c s="89">
        <v>0.23000000000000001</v>
      </c>
      <c s="48" t="str">
        <f t="shared" si="17" ref="M55:M58">IF(ISBLANK(K55),"",IF(K55&gt;0.00082337962962963,"",IF(K55&lt;=0.000616898148148148,"TSM",IF(K55&lt;=0.000638310185185185,"SM",IF(K55&lt;=0.000671296296296296,"KSM",IF(K55&lt;=0.000707175925925926,"I A",IF(K55&lt;=0.000753935185185185,"II A",IF(K55&lt;=0.00082337962962963,"III A"))))))))</f>
        <v>KSM</v>
      </c>
      <c s="53" t="s">
        <v>465</v>
      </c>
      <c s="1"/>
    </row>
    <row r="56" spans="1:15" ht="15.75" customHeight="1">
      <c r="A56" s="48">
        <f t="shared" si="15"/>
        <v>2</v>
      </c>
      <c s="58" t="s">
        <v>397</v>
      </c>
      <c s="49">
        <v>69</v>
      </c>
      <c s="50" t="s">
        <v>466</v>
      </c>
      <c s="51" t="s">
        <v>467</v>
      </c>
      <c s="52" t="s">
        <v>468</v>
      </c>
      <c s="53" t="s">
        <v>10</v>
      </c>
      <c s="53" t="s">
        <v>72</v>
      </c>
      <c s="53"/>
      <c s="54">
        <f t="shared" si="16"/>
        <v>887</v>
      </c>
      <c s="90">
        <v>0.00069895833333333333</v>
      </c>
      <c s="89">
        <v>0.33900000000000002</v>
      </c>
      <c s="48" t="str">
        <f t="shared" si="17"/>
        <v>I A</v>
      </c>
      <c s="53" t="s">
        <v>419</v>
      </c>
      <c s="1"/>
    </row>
    <row r="57" spans="1:15" ht="15.75" customHeight="1">
      <c r="A57" s="48">
        <f t="shared" si="15"/>
        <v>3</v>
      </c>
      <c s="58" t="s">
        <v>398</v>
      </c>
      <c s="49">
        <v>191</v>
      </c>
      <c s="50" t="s">
        <v>469</v>
      </c>
      <c s="51" t="s">
        <v>470</v>
      </c>
      <c s="52" t="s">
        <v>471</v>
      </c>
      <c s="53" t="s">
        <v>472</v>
      </c>
      <c s="53" t="s">
        <v>473</v>
      </c>
      <c s="53" t="s">
        <v>241</v>
      </c>
      <c s="54">
        <f t="shared" si="16"/>
        <v>853</v>
      </c>
      <c s="90">
        <v>0.00071215277777777781</v>
      </c>
      <c s="89">
        <v>0.34000000000000002</v>
      </c>
      <c s="48" t="str">
        <f t="shared" si="17"/>
        <v>II A</v>
      </c>
      <c s="53" t="s">
        <v>474</v>
      </c>
      <c s="1"/>
    </row>
    <row r="58" spans="1:15" ht="15.75" customHeight="1">
      <c r="A58" s="48" t="str">
        <f t="shared" si="15"/>
        <v/>
      </c>
      <c s="58" t="s">
        <v>392</v>
      </c>
      <c s="49"/>
      <c s="50"/>
      <c s="51"/>
      <c s="52"/>
      <c s="53"/>
      <c s="53"/>
      <c s="53"/>
      <c s="54" t="str">
        <f t="shared" si="16"/>
        <v/>
      </c>
      <c s="90"/>
      <c s="89"/>
      <c s="48" t="str">
        <f t="shared" si="17"/>
        <v/>
      </c>
      <c s="53"/>
      <c s="1"/>
    </row>
    <row r="59" spans="1:15" ht="12.75" customHeight="1">
      <c r="A59" s="1"/>
      <c s="1"/>
      <c s="1"/>
      <c s="1"/>
      <c s="1"/>
      <c s="29"/>
      <c s="12"/>
      <c s="12"/>
      <c s="12"/>
      <c s="73"/>
      <c s="19"/>
      <c s="80"/>
      <c s="20"/>
      <c s="1"/>
      <c s="1"/>
    </row>
  </sheetData>
  <printOptions horizontalCentered="1"/>
  <pageMargins left="0.393700787401575" right="0.393700787401575" top="0.393700787401575" bottom="0.393700787401575" header="0" footer="0"/>
  <pageSetup orientation="landscape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N32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.57142857142857" customWidth="1"/>
    <col min="3" max="3" width="4.42857142857143" customWidth="1"/>
    <col min="4" max="4" width="11.7142857142857" customWidth="1"/>
    <col min="5" max="5" width="11.4285714285714" customWidth="1"/>
    <col min="6" max="6" width="8" customWidth="1"/>
    <col min="7" max="7" width="10.5714285714286" customWidth="1"/>
    <col min="8" max="8" width="11.1428571428571" customWidth="1"/>
    <col min="9" max="9" width="8.57142857142857" customWidth="1"/>
    <col min="10" max="10" width="4.71428571428571" customWidth="1"/>
    <col min="11" max="11" width="7.14285714285714" customWidth="1"/>
    <col min="12" max="12" width="5.57142857142857" customWidth="1"/>
    <col min="13" max="13" width="4.42857142857143" customWidth="1"/>
    <col min="14" max="14" width="17.4285714285714" customWidth="1"/>
  </cols>
  <sheetData>
    <row r="1" spans="1:14" ht="18" customHeight="1">
      <c r="A1" s="14" t="s">
        <v>0</v>
      </c>
      <c s="14"/>
      <c s="15"/>
      <c s="15"/>
      <c s="15"/>
      <c s="16"/>
      <c s="17"/>
      <c s="17"/>
      <c s="17"/>
      <c s="84"/>
      <c s="19"/>
      <c s="80"/>
      <c s="20"/>
      <c s="15"/>
    </row>
    <row r="2" spans="1:14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80"/>
      <c s="20"/>
      <c s="22" t="s">
        <v>10</v>
      </c>
    </row>
    <row r="3" spans="1:14" ht="4.5" customHeight="1">
      <c r="A3" s="1"/>
      <c s="1"/>
      <c s="1"/>
      <c s="23"/>
      <c s="85">
        <v>1.1574074074074073E-05</v>
      </c>
      <c s="16"/>
      <c s="25"/>
      <c s="25"/>
      <c s="25"/>
      <c s="26"/>
      <c s="27"/>
      <c s="81"/>
      <c s="28"/>
      <c s="30"/>
    </row>
    <row r="4" spans="1:14" ht="12.75" customHeight="1">
      <c r="A4" s="1"/>
      <c s="1"/>
      <c s="1"/>
      <c s="23" t="s">
        <v>389</v>
      </c>
      <c s="1"/>
      <c s="24"/>
      <c s="25"/>
      <c s="25"/>
      <c s="25"/>
      <c s="73"/>
      <c s="19"/>
      <c s="80"/>
      <c s="20"/>
      <c s="32" t="s">
        <v>12</v>
      </c>
    </row>
    <row r="5" spans="1:14" ht="4.5" customHeight="1">
      <c r="A5" s="1"/>
      <c s="1"/>
      <c s="1"/>
      <c s="23"/>
      <c s="1"/>
      <c s="24"/>
      <c s="25"/>
      <c s="25"/>
      <c s="25"/>
      <c s="26"/>
      <c s="27"/>
      <c s="81"/>
      <c s="28"/>
      <c s="30"/>
    </row>
    <row r="6" spans="1:14" ht="12.75" customHeight="1">
      <c r="A6" s="1"/>
      <c s="1"/>
      <c s="1"/>
      <c s="1"/>
      <c s="33" t="s">
        <v>475</v>
      </c>
      <c s="34"/>
      <c s="35"/>
      <c s="35"/>
      <c s="35"/>
      <c s="26"/>
      <c s="27"/>
      <c s="81"/>
      <c s="28"/>
      <c s="36"/>
    </row>
    <row r="7" spans="1:14" ht="6" customHeight="1">
      <c r="A7" s="1"/>
      <c s="1"/>
      <c s="1"/>
      <c s="1"/>
      <c s="1"/>
      <c s="29"/>
      <c s="12"/>
      <c s="12"/>
      <c s="12"/>
      <c s="26"/>
      <c s="37"/>
      <c s="81"/>
      <c s="28"/>
      <c s="30"/>
    </row>
    <row r="8" spans="1:14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2" t="s">
        <v>26</v>
      </c>
      <c s="86" t="s">
        <v>28</v>
      </c>
      <c s="87" t="s">
        <v>29</v>
      </c>
    </row>
    <row r="9" spans="1:14" ht="15.75" customHeight="1">
      <c r="A9" s="70">
        <v>1</v>
      </c>
      <c s="58" t="s">
        <v>393</v>
      </c>
      <c s="49">
        <v>5</v>
      </c>
      <c s="50" t="s">
        <v>62</v>
      </c>
      <c s="51" t="s">
        <v>460</v>
      </c>
      <c s="52" t="s">
        <v>461</v>
      </c>
      <c s="53" t="s">
        <v>462</v>
      </c>
      <c s="53" t="s">
        <v>463</v>
      </c>
      <c s="53" t="s">
        <v>464</v>
      </c>
      <c s="54">
        <f t="shared" si="0" ref="J9:J20">IF(ISBLANK(K9),"",TRUNC(0.2585*((K9/$E$3)-119)^2))</f>
        <v>997</v>
      </c>
      <c s="88">
        <v>0.00065821759259259251</v>
      </c>
      <c s="89">
        <v>0.23000000000000001</v>
      </c>
      <c s="48" t="str">
        <f t="shared" si="1" ref="M9:M31">IF(ISBLANK(K9),"",IF(K9&gt;0.00082337962962963,"",IF(K9&lt;=0.000616898148148148,"TSM",IF(K9&lt;=0.000638310185185185,"SM",IF(K9&lt;=0.000671296296296296,"KSM",IF(K9&lt;=0.000707175925925926,"I A",IF(K9&lt;=0.000753935185185185,"II A",IF(K9&lt;=0.00082337962962963,"III A"))))))))</f>
        <v>KSM</v>
      </c>
      <c s="53" t="s">
        <v>465</v>
      </c>
    </row>
    <row r="10" spans="1:14" ht="15.75" customHeight="1">
      <c r="A10" s="70">
        <v>2</v>
      </c>
      <c s="58" t="s">
        <v>392</v>
      </c>
      <c s="49">
        <v>67</v>
      </c>
      <c s="50" t="s">
        <v>62</v>
      </c>
      <c s="51" t="s">
        <v>158</v>
      </c>
      <c s="52" t="s">
        <v>159</v>
      </c>
      <c s="53" t="s">
        <v>10</v>
      </c>
      <c s="53" t="s">
        <v>72</v>
      </c>
      <c s="53"/>
      <c s="54">
        <f t="shared" si="0"/>
        <v>912</v>
      </c>
      <c s="88">
        <v>0.00068969907407407413</v>
      </c>
      <c s="89">
        <v>0.23400000000000001</v>
      </c>
      <c s="48" t="str">
        <f t="shared" si="1"/>
        <v>I A</v>
      </c>
      <c s="53" t="s">
        <v>160</v>
      </c>
    </row>
    <row r="11" spans="1:14" ht="15.75" customHeight="1">
      <c r="A11" s="70">
        <v>3</v>
      </c>
      <c s="58" t="s">
        <v>397</v>
      </c>
      <c s="49">
        <v>101</v>
      </c>
      <c s="50" t="s">
        <v>431</v>
      </c>
      <c s="51" t="s">
        <v>432</v>
      </c>
      <c s="52" t="s">
        <v>433</v>
      </c>
      <c s="53" t="s">
        <v>113</v>
      </c>
      <c s="53" t="s">
        <v>114</v>
      </c>
      <c s="53" t="s">
        <v>115</v>
      </c>
      <c s="54">
        <f t="shared" si="0"/>
        <v>909</v>
      </c>
      <c s="88">
        <v>0.00069062500000000005</v>
      </c>
      <c s="89">
        <v>0.26000000000000001</v>
      </c>
      <c s="48" t="str">
        <f t="shared" si="1"/>
        <v>I A</v>
      </c>
      <c s="53" t="s">
        <v>434</v>
      </c>
    </row>
    <row r="12" spans="1:14" ht="15.75" customHeight="1">
      <c r="A12" s="70">
        <v>4</v>
      </c>
      <c s="58" t="s">
        <v>393</v>
      </c>
      <c s="49">
        <v>6</v>
      </c>
      <c s="50" t="s">
        <v>435</v>
      </c>
      <c s="51" t="s">
        <v>436</v>
      </c>
      <c s="52" t="s">
        <v>437</v>
      </c>
      <c s="53" t="s">
        <v>59</v>
      </c>
      <c s="53" t="s">
        <v>60</v>
      </c>
      <c s="53"/>
      <c s="54">
        <f t="shared" si="0"/>
        <v>895</v>
      </c>
      <c s="90">
        <v>0.00069606481481481483</v>
      </c>
      <c s="89">
        <v>0.25700000000000001</v>
      </c>
      <c s="48" t="str">
        <f t="shared" si="1"/>
        <v>I A</v>
      </c>
      <c s="53" t="s">
        <v>438</v>
      </c>
    </row>
    <row r="13" spans="1:14" ht="15.75" customHeight="1">
      <c r="A13" s="70">
        <v>5</v>
      </c>
      <c s="58" t="s">
        <v>397</v>
      </c>
      <c s="49">
        <v>69</v>
      </c>
      <c s="50" t="s">
        <v>466</v>
      </c>
      <c s="51" t="s">
        <v>467</v>
      </c>
      <c s="52" t="s">
        <v>468</v>
      </c>
      <c s="53" t="s">
        <v>10</v>
      </c>
      <c s="53" t="s">
        <v>72</v>
      </c>
      <c s="53"/>
      <c s="54">
        <f t="shared" si="0"/>
        <v>887</v>
      </c>
      <c s="90">
        <v>0.00069895833333333333</v>
      </c>
      <c s="89">
        <v>0.33900000000000002</v>
      </c>
      <c s="48" t="str">
        <f t="shared" si="1"/>
        <v>I A</v>
      </c>
      <c s="53" t="s">
        <v>419</v>
      </c>
    </row>
    <row r="14" spans="1:14" ht="15.75" customHeight="1">
      <c r="A14" s="70">
        <v>6</v>
      </c>
      <c s="58" t="s">
        <v>398</v>
      </c>
      <c s="49">
        <v>70</v>
      </c>
      <c s="50" t="s">
        <v>447</v>
      </c>
      <c s="51" t="s">
        <v>448</v>
      </c>
      <c s="52" t="s">
        <v>449</v>
      </c>
      <c s="53" t="s">
        <v>10</v>
      </c>
      <c s="53" t="s">
        <v>72</v>
      </c>
      <c s="53"/>
      <c s="54">
        <f t="shared" si="0"/>
        <v>864</v>
      </c>
      <c s="90">
        <v>0.00070798611111111116</v>
      </c>
      <c s="89">
        <v>0.318</v>
      </c>
      <c s="48" t="str">
        <f t="shared" si="1"/>
        <v>II A</v>
      </c>
      <c s="53" t="s">
        <v>422</v>
      </c>
    </row>
    <row r="15" spans="1:14" ht="15.75" customHeight="1">
      <c r="A15" s="70">
        <v>7</v>
      </c>
      <c s="58" t="s">
        <v>397</v>
      </c>
      <c s="49">
        <v>71</v>
      </c>
      <c s="50" t="s">
        <v>450</v>
      </c>
      <c s="51" t="s">
        <v>451</v>
      </c>
      <c s="52" t="s">
        <v>452</v>
      </c>
      <c s="53" t="s">
        <v>10</v>
      </c>
      <c s="53" t="s">
        <v>136</v>
      </c>
      <c s="53"/>
      <c s="54">
        <f t="shared" si="0"/>
        <v>863</v>
      </c>
      <c s="90">
        <v>0.00070833333333333338</v>
      </c>
      <c s="89">
        <v>0.42999999999999999</v>
      </c>
      <c s="48" t="str">
        <f t="shared" si="1"/>
        <v>II A</v>
      </c>
      <c s="53" t="s">
        <v>453</v>
      </c>
    </row>
    <row r="16" spans="1:14" ht="15.75" customHeight="1">
      <c r="A16" s="70">
        <v>8</v>
      </c>
      <c s="58" t="s">
        <v>393</v>
      </c>
      <c s="49">
        <v>139</v>
      </c>
      <c s="50" t="s">
        <v>414</v>
      </c>
      <c s="51" t="s">
        <v>415</v>
      </c>
      <c s="52" t="s">
        <v>416</v>
      </c>
      <c s="53" t="s">
        <v>417</v>
      </c>
      <c s="53"/>
      <c s="53" t="s">
        <v>418</v>
      </c>
      <c s="54">
        <f t="shared" si="0"/>
        <v>854</v>
      </c>
      <c s="90">
        <v>0.00071192129629629633</v>
      </c>
      <c s="89">
        <v>0.27000000000000002</v>
      </c>
      <c s="48" t="str">
        <f t="shared" si="1"/>
        <v>II A</v>
      </c>
      <c s="53" t="s">
        <v>419</v>
      </c>
    </row>
    <row r="17" spans="1:14" ht="15.75" customHeight="1">
      <c r="A17" s="70">
        <v>9</v>
      </c>
      <c s="58" t="s">
        <v>398</v>
      </c>
      <c s="49">
        <v>191</v>
      </c>
      <c s="50" t="s">
        <v>469</v>
      </c>
      <c s="51" t="s">
        <v>470</v>
      </c>
      <c s="52" t="s">
        <v>471</v>
      </c>
      <c s="53" t="s">
        <v>472</v>
      </c>
      <c s="53" t="s">
        <v>473</v>
      </c>
      <c s="53" t="s">
        <v>241</v>
      </c>
      <c s="54">
        <f t="shared" si="0"/>
        <v>853</v>
      </c>
      <c s="90">
        <v>0.00071215277777777781</v>
      </c>
      <c s="89">
        <v>0.34000000000000002</v>
      </c>
      <c s="48" t="str">
        <f t="shared" si="1"/>
        <v>II A</v>
      </c>
      <c s="53" t="s">
        <v>474</v>
      </c>
    </row>
    <row r="18" spans="1:14" ht="15.75" customHeight="1">
      <c r="A18" s="70">
        <v>10</v>
      </c>
      <c s="58" t="s">
        <v>398</v>
      </c>
      <c s="49">
        <v>72</v>
      </c>
      <c s="50" t="s">
        <v>439</v>
      </c>
      <c s="51" t="s">
        <v>440</v>
      </c>
      <c s="52" t="s">
        <v>441</v>
      </c>
      <c s="53" t="s">
        <v>10</v>
      </c>
      <c s="53" t="s">
        <v>72</v>
      </c>
      <c s="53"/>
      <c s="54">
        <f t="shared" si="0"/>
        <v>828</v>
      </c>
      <c s="90">
        <v>0.00072222222222222219</v>
      </c>
      <c s="89">
        <v>0.38300000000000001</v>
      </c>
      <c s="48" t="str">
        <f t="shared" si="1"/>
        <v>II A</v>
      </c>
      <c s="53" t="s">
        <v>207</v>
      </c>
    </row>
    <row r="19" spans="1:14" ht="15.75" customHeight="1">
      <c r="A19" s="70">
        <v>11</v>
      </c>
      <c s="58" t="s">
        <v>397</v>
      </c>
      <c s="49">
        <v>201</v>
      </c>
      <c s="50" t="s">
        <v>167</v>
      </c>
      <c s="51" t="s">
        <v>402</v>
      </c>
      <c s="52" t="s">
        <v>403</v>
      </c>
      <c s="53" t="s">
        <v>59</v>
      </c>
      <c s="53"/>
      <c s="53"/>
      <c s="54">
        <f t="shared" si="0"/>
        <v>807</v>
      </c>
      <c s="90">
        <v>0.0007303240740740741</v>
      </c>
      <c s="89">
        <v>0.44500000000000001</v>
      </c>
      <c s="48" t="str">
        <f t="shared" si="1"/>
        <v>II A</v>
      </c>
      <c s="53" t="s">
        <v>266</v>
      </c>
    </row>
    <row r="20" spans="1:14" ht="15.75" customHeight="1">
      <c r="A20" s="70">
        <v>12</v>
      </c>
      <c s="58" t="s">
        <v>392</v>
      </c>
      <c s="49">
        <v>104</v>
      </c>
      <c s="50" t="s">
        <v>69</v>
      </c>
      <c s="51" t="s">
        <v>442</v>
      </c>
      <c s="52" t="s">
        <v>443</v>
      </c>
      <c s="53" t="s">
        <v>444</v>
      </c>
      <c s="53" t="s">
        <v>445</v>
      </c>
      <c s="53"/>
      <c s="54">
        <f t="shared" si="0"/>
        <v>806</v>
      </c>
      <c s="90">
        <v>0.00073078703703703706</v>
      </c>
      <c s="89">
        <v>0.159</v>
      </c>
      <c s="48" t="str">
        <f t="shared" si="1"/>
        <v>II A</v>
      </c>
      <c s="53" t="s">
        <v>446</v>
      </c>
    </row>
    <row r="21" spans="1:14" ht="15.75" customHeight="1">
      <c r="A21" s="70">
        <v>13</v>
      </c>
      <c s="58" t="s">
        <v>393</v>
      </c>
      <c s="49">
        <v>7</v>
      </c>
      <c s="50" t="s">
        <v>42</v>
      </c>
      <c s="51" t="s">
        <v>404</v>
      </c>
      <c s="52" t="s">
        <v>372</v>
      </c>
      <c s="53" t="s">
        <v>59</v>
      </c>
      <c s="53" t="s">
        <v>60</v>
      </c>
      <c s="53"/>
      <c s="54"/>
      <c s="90">
        <v>0.00074166666666666662</v>
      </c>
      <c s="89">
        <v>0.443</v>
      </c>
      <c s="48" t="str">
        <f t="shared" si="1"/>
        <v>II A</v>
      </c>
      <c s="53" t="s">
        <v>405</v>
      </c>
    </row>
    <row r="22" spans="1:14" ht="15.75" customHeight="1">
      <c r="A22" s="70">
        <v>14</v>
      </c>
      <c s="58" t="s">
        <v>398</v>
      </c>
      <c s="49">
        <v>73</v>
      </c>
      <c s="50" t="s">
        <v>86</v>
      </c>
      <c s="51" t="s">
        <v>420</v>
      </c>
      <c s="52" t="s">
        <v>421</v>
      </c>
      <c s="53" t="s">
        <v>10</v>
      </c>
      <c s="53" t="s">
        <v>72</v>
      </c>
      <c s="53"/>
      <c s="54"/>
      <c s="90">
        <v>0.00074606481481481475</v>
      </c>
      <c s="89">
        <v>0.32400000000000001</v>
      </c>
      <c s="48" t="str">
        <f t="shared" si="1"/>
        <v>II A</v>
      </c>
      <c s="53" t="s">
        <v>422</v>
      </c>
    </row>
    <row r="23" spans="1:14" ht="15.75" customHeight="1">
      <c r="A23" s="70">
        <v>15</v>
      </c>
      <c s="58" t="s">
        <v>393</v>
      </c>
      <c s="49">
        <v>155</v>
      </c>
      <c s="50" t="s">
        <v>394</v>
      </c>
      <c s="51" t="s">
        <v>395</v>
      </c>
      <c s="52" t="s">
        <v>396</v>
      </c>
      <c s="53" t="s">
        <v>146</v>
      </c>
      <c s="53" t="s">
        <v>147</v>
      </c>
      <c s="53" t="s">
        <v>128</v>
      </c>
      <c s="54"/>
      <c s="90">
        <v>0.00075810185185185182</v>
      </c>
      <c s="89">
        <v>0.35299999999999998</v>
      </c>
      <c s="48" t="str">
        <f t="shared" si="1"/>
        <v>III A</v>
      </c>
      <c s="53" t="s">
        <v>148</v>
      </c>
    </row>
    <row r="24" spans="1:14" ht="15.75" customHeight="1">
      <c r="A24" s="70">
        <v>16</v>
      </c>
      <c s="58" t="s">
        <v>397</v>
      </c>
      <c s="49">
        <v>154</v>
      </c>
      <c s="50" t="s">
        <v>123</v>
      </c>
      <c s="51" t="s">
        <v>395</v>
      </c>
      <c s="52" t="s">
        <v>396</v>
      </c>
      <c s="53" t="s">
        <v>146</v>
      </c>
      <c s="53" t="s">
        <v>147</v>
      </c>
      <c s="53" t="s">
        <v>128</v>
      </c>
      <c s="54"/>
      <c s="90">
        <v>0.0007583333333333333</v>
      </c>
      <c s="89">
        <v>0.215</v>
      </c>
      <c s="48" t="str">
        <f t="shared" si="1"/>
        <v>III A</v>
      </c>
      <c s="53" t="s">
        <v>148</v>
      </c>
    </row>
    <row r="25" spans="1:14" ht="15.75" customHeight="1">
      <c r="A25" s="70">
        <v>17</v>
      </c>
      <c s="58" t="s">
        <v>398</v>
      </c>
      <c s="49">
        <v>98</v>
      </c>
      <c s="50" t="s">
        <v>406</v>
      </c>
      <c s="51" t="s">
        <v>407</v>
      </c>
      <c s="52" t="s">
        <v>408</v>
      </c>
      <c s="53" t="s">
        <v>292</v>
      </c>
      <c s="53" t="s">
        <v>293</v>
      </c>
      <c s="53"/>
      <c s="54"/>
      <c s="90">
        <v>0.00076192129629629624</v>
      </c>
      <c s="89">
        <v>0.30299999999999999</v>
      </c>
      <c s="48" t="str">
        <f t="shared" si="1"/>
        <v>III A</v>
      </c>
      <c s="53" t="s">
        <v>294</v>
      </c>
    </row>
    <row r="26" spans="1:14" ht="15.75" customHeight="1">
      <c r="A26" s="70">
        <v>18</v>
      </c>
      <c s="58" t="s">
        <v>397</v>
      </c>
      <c s="49">
        <v>237</v>
      </c>
      <c s="50" t="s">
        <v>423</v>
      </c>
      <c s="51" t="s">
        <v>424</v>
      </c>
      <c s="52" t="s">
        <v>425</v>
      </c>
      <c s="53" t="s">
        <v>120</v>
      </c>
      <c s="53" t="s">
        <v>426</v>
      </c>
      <c s="53"/>
      <c s="54"/>
      <c s="90">
        <v>0.0007730324074074075</v>
      </c>
      <c s="89">
        <v>0.34499999999999997</v>
      </c>
      <c s="48" t="str">
        <f t="shared" si="1"/>
        <v>III A</v>
      </c>
      <c s="53" t="s">
        <v>427</v>
      </c>
    </row>
    <row r="27" spans="1:14" ht="15.75" customHeight="1">
      <c r="A27" s="70">
        <v>19</v>
      </c>
      <c s="58" t="s">
        <v>398</v>
      </c>
      <c s="49">
        <v>182</v>
      </c>
      <c s="50" t="s">
        <v>161</v>
      </c>
      <c s="51" t="s">
        <v>399</v>
      </c>
      <c s="52" t="s">
        <v>400</v>
      </c>
      <c s="53" t="s">
        <v>259</v>
      </c>
      <c s="53" t="s">
        <v>260</v>
      </c>
      <c s="53" t="s">
        <v>115</v>
      </c>
      <c s="54"/>
      <c s="90">
        <v>0.00077812500000000006</v>
      </c>
      <c s="89">
        <v>0.17399999999999999</v>
      </c>
      <c s="48" t="str">
        <f t="shared" si="1"/>
        <v>III A</v>
      </c>
      <c s="53" t="s">
        <v>401</v>
      </c>
    </row>
    <row r="28" spans="1:14" ht="15.75" customHeight="1">
      <c r="A28" s="70">
        <v>20</v>
      </c>
      <c s="58" t="s">
        <v>392</v>
      </c>
      <c s="49">
        <v>213</v>
      </c>
      <c s="50" t="s">
        <v>409</v>
      </c>
      <c s="51" t="s">
        <v>410</v>
      </c>
      <c s="52" t="s">
        <v>411</v>
      </c>
      <c s="53" t="s">
        <v>412</v>
      </c>
      <c s="53" t="s">
        <v>229</v>
      </c>
      <c s="53" t="s">
        <v>196</v>
      </c>
      <c s="54"/>
      <c s="90">
        <v>0.00077962962962962957</v>
      </c>
      <c s="89">
        <v>0.158</v>
      </c>
      <c s="48" t="str">
        <f t="shared" si="1"/>
        <v>III A</v>
      </c>
      <c s="53" t="s">
        <v>413</v>
      </c>
    </row>
    <row r="29" spans="1:14" ht="15.75" customHeight="1">
      <c r="A29" s="70">
        <v>21</v>
      </c>
      <c s="58" t="s">
        <v>392</v>
      </c>
      <c s="49">
        <v>235</v>
      </c>
      <c s="50" t="s">
        <v>428</v>
      </c>
      <c s="51" t="s">
        <v>429</v>
      </c>
      <c s="52" t="s">
        <v>430</v>
      </c>
      <c s="53" t="s">
        <v>120</v>
      </c>
      <c s="53" t="s">
        <v>426</v>
      </c>
      <c s="53"/>
      <c s="54"/>
      <c s="90">
        <v>0.00081585648148148142</v>
      </c>
      <c s="89">
        <v>0.23499999999999999</v>
      </c>
      <c s="48" t="str">
        <f t="shared" si="1"/>
        <v>III A</v>
      </c>
      <c s="53" t="s">
        <v>427</v>
      </c>
    </row>
    <row r="30" spans="1:14" ht="15.75" customHeight="1">
      <c r="A30" s="70">
        <v>22</v>
      </c>
      <c s="58" t="s">
        <v>392</v>
      </c>
      <c s="49">
        <v>118</v>
      </c>
      <c s="50" t="s">
        <v>454</v>
      </c>
      <c s="51" t="s">
        <v>455</v>
      </c>
      <c s="52" t="s">
        <v>456</v>
      </c>
      <c s="53" t="s">
        <v>383</v>
      </c>
      <c s="53" t="s">
        <v>384</v>
      </c>
      <c s="53" t="s">
        <v>385</v>
      </c>
      <c s="54"/>
      <c s="90">
        <v>0.00085578703703703706</v>
      </c>
      <c s="89">
        <v>0.27300000000000002</v>
      </c>
      <c s="48" t="str">
        <f t="shared" si="1"/>
        <v/>
      </c>
      <c s="53" t="s">
        <v>386</v>
      </c>
    </row>
    <row r="31" spans="1:14" ht="15.75" customHeight="1">
      <c r="A31" s="48"/>
      <c s="58" t="s">
        <v>393</v>
      </c>
      <c s="49">
        <v>66</v>
      </c>
      <c s="50" t="s">
        <v>457</v>
      </c>
      <c s="51" t="s">
        <v>458</v>
      </c>
      <c s="52" t="s">
        <v>459</v>
      </c>
      <c s="53" t="s">
        <v>10</v>
      </c>
      <c s="53" t="s">
        <v>136</v>
      </c>
      <c s="53"/>
      <c s="54"/>
      <c s="91" t="s">
        <v>152</v>
      </c>
      <c s="89"/>
      <c s="48" t="str">
        <f t="shared" si="1"/>
        <v/>
      </c>
      <c s="53" t="s">
        <v>73</v>
      </c>
    </row>
    <row r="32" spans="1:14" ht="12.75" customHeight="1">
      <c r="A32" s="1"/>
      <c s="1"/>
      <c s="1"/>
      <c s="1"/>
      <c s="1"/>
      <c s="29"/>
      <c s="12"/>
      <c s="12"/>
      <c s="12"/>
      <c s="73"/>
      <c s="19"/>
      <c s="80"/>
      <c s="20"/>
      <c s="1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J1001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.57142857142857" customWidth="1"/>
    <col min="3" max="3" width="4.42857142857143" customWidth="1"/>
    <col min="4" max="4" width="11.4285714285714" customWidth="1"/>
    <col min="5" max="5" width="10.5714285714286" customWidth="1"/>
    <col min="6" max="6" width="8.85714285714286" customWidth="1"/>
    <col min="7" max="7" width="9.85714285714286" customWidth="1"/>
    <col min="8" max="8" width="11.8571428571429" customWidth="1"/>
    <col min="9" max="9" width="9.71428571428571" customWidth="1"/>
    <col min="10" max="10" width="5.14285714285714" customWidth="1"/>
    <col min="11" max="11" width="8" customWidth="1"/>
    <col min="12" max="12" width="5" customWidth="1"/>
    <col min="13" max="13" width="4.42857142857143" customWidth="1"/>
    <col min="14" max="14" width="19.7142857142857" customWidth="1"/>
    <col min="15" max="31" width="8" customWidth="1"/>
    <col min="32" max="36" width="12.5714285714286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19"/>
      <c s="20"/>
      <c s="2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20"/>
      <c s="20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85">
        <v>1.1574074074074073E-05</v>
      </c>
      <c s="16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476</v>
      </c>
      <c s="1"/>
      <c s="16"/>
      <c s="25"/>
      <c s="25"/>
      <c s="25"/>
      <c s="73"/>
      <c s="19"/>
      <c s="20"/>
      <c s="20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>
        <v>1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6" ht="15.75" customHeight="1">
      <c r="A9" s="48">
        <f t="shared" si="0" ref="A9:A12">IF(ISBLANK(K9),"",RANK(K9,K$9:K$12,1))</f>
        <v>1</v>
      </c>
      <c s="58" t="s">
        <v>393</v>
      </c>
      <c s="49">
        <v>258</v>
      </c>
      <c s="50" t="s">
        <v>477</v>
      </c>
      <c s="51" t="s">
        <v>478</v>
      </c>
      <c s="52" t="s">
        <v>479</v>
      </c>
      <c s="53" t="s">
        <v>65</v>
      </c>
      <c s="53" t="s">
        <v>480</v>
      </c>
      <c s="53" t="s">
        <v>104</v>
      </c>
      <c s="54">
        <f t="shared" si="1" ref="J9:J12">IF(ISBLANK(K9),"",TRUNC(0.907*((K9/$E$3)-82)^2))</f>
        <v>688</v>
      </c>
      <c s="88">
        <v>0.00063009259259259257</v>
      </c>
      <c s="89">
        <v>0.24399999999999999</v>
      </c>
      <c s="48" t="str">
        <f t="shared" si="2" ref="M9:M12">IF(ISBLANK(K9),"",IF(K9&gt;0.000730787037037037,"",IF(K9&lt;=0.000541666666666667,"TSM",IF(K9&lt;=0.000561342592592593,"SM",IF(K9&lt;=0.000581018518518519,"KSM",IF(K9&lt;=0.000607638888888889,"I A",IF(K9&lt;=0.000661342592592593,"II A",IF(K9&lt;=0.000730787037037037,"III A"))))))))</f>
        <v>II A</v>
      </c>
      <c s="53" t="s">
        <v>481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0" spans="1:36" ht="15.75" customHeight="1">
      <c r="A10" s="48">
        <f t="shared" si="0"/>
        <v>2</v>
      </c>
      <c s="58" t="s">
        <v>392</v>
      </c>
      <c s="49">
        <v>239</v>
      </c>
      <c s="50" t="s">
        <v>482</v>
      </c>
      <c s="51" t="s">
        <v>483</v>
      </c>
      <c s="52" t="s">
        <v>484</v>
      </c>
      <c s="53" t="s">
        <v>120</v>
      </c>
      <c s="53" t="s">
        <v>426</v>
      </c>
      <c s="53"/>
      <c s="54">
        <f t="shared" si="1"/>
        <v>621</v>
      </c>
      <c s="88">
        <v>0.00064606481481481481</v>
      </c>
      <c s="89">
        <v>0.16800000000000001</v>
      </c>
      <c s="48" t="str">
        <f t="shared" si="2"/>
        <v>II A</v>
      </c>
      <c s="53" t="s">
        <v>427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1" spans="1:36" ht="15.75" customHeight="1">
      <c r="A11" s="48">
        <f t="shared" si="0"/>
        <v>3</v>
      </c>
      <c s="58" t="s">
        <v>398</v>
      </c>
      <c s="49">
        <v>103</v>
      </c>
      <c s="50" t="s">
        <v>485</v>
      </c>
      <c s="51" t="s">
        <v>486</v>
      </c>
      <c s="52" t="s">
        <v>487</v>
      </c>
      <c s="53" t="s">
        <v>444</v>
      </c>
      <c s="53" t="s">
        <v>445</v>
      </c>
      <c s="53"/>
      <c s="54">
        <f t="shared" si="1"/>
        <v>619</v>
      </c>
      <c s="88">
        <v>0.00064664351851851851</v>
      </c>
      <c s="89">
        <v>0.19500000000000001</v>
      </c>
      <c s="48" t="str">
        <f t="shared" si="2"/>
        <v>II A</v>
      </c>
      <c s="53" t="s">
        <v>446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2" spans="1:36" ht="15.75" customHeight="1">
      <c r="A12" s="48">
        <f t="shared" si="0"/>
        <v>4</v>
      </c>
      <c s="58" t="s">
        <v>397</v>
      </c>
      <c s="49">
        <v>153</v>
      </c>
      <c s="50" t="s">
        <v>488</v>
      </c>
      <c s="51" t="s">
        <v>489</v>
      </c>
      <c s="52" t="s">
        <v>490</v>
      </c>
      <c s="53" t="s">
        <v>126</v>
      </c>
      <c s="53"/>
      <c s="53" t="s">
        <v>128</v>
      </c>
      <c s="54">
        <f t="shared" si="1"/>
        <v>588</v>
      </c>
      <c s="88">
        <v>0.00065416666666666672</v>
      </c>
      <c s="89">
        <v>0.16200000000000001</v>
      </c>
      <c s="48" t="str">
        <f t="shared" si="2"/>
        <v>II A</v>
      </c>
      <c s="53" t="s">
        <v>273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3" spans="1:31" ht="4.5" customHeight="1">
      <c r="A13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2.75" customHeight="1">
      <c r="A14" s="1"/>
      <c s="1"/>
      <c s="1"/>
      <c s="1">
        <v>2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6" customHeight="1">
      <c r="A15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24" customHeight="1">
      <c r="A16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6" ht="15.75" customHeight="1">
      <c r="A17" s="48">
        <f t="shared" si="3" ref="A17:A20">IF(ISBLANK(K17),"",RANK(K17,K$17:K$20,1))</f>
        <v>1</v>
      </c>
      <c s="58" t="s">
        <v>397</v>
      </c>
      <c s="49">
        <v>208</v>
      </c>
      <c s="50" t="s">
        <v>491</v>
      </c>
      <c s="51" t="s">
        <v>330</v>
      </c>
      <c s="52" t="s">
        <v>492</v>
      </c>
      <c s="53" t="s">
        <v>120</v>
      </c>
      <c s="53" t="s">
        <v>66</v>
      </c>
      <c s="53" t="s">
        <v>121</v>
      </c>
      <c s="54">
        <f t="shared" si="4" ref="J17:J20">IF(ISBLANK(K17),"",TRUNC(0.907*((K17/$E$3)-82)^2))</f>
        <v>590</v>
      </c>
      <c s="88">
        <v>0.00065370370370370365</v>
      </c>
      <c s="89">
        <v>0.23499999999999999</v>
      </c>
      <c s="48" t="str">
        <f t="shared" si="5" ref="M17:M20">IF(ISBLANK(K17),"",IF(K17&gt;0.000730787037037037,"",IF(K17&lt;=0.000541666666666667,"TSM",IF(K17&lt;=0.000561342592592593,"SM",IF(K17&lt;=0.000581018518518519,"KSM",IF(K17&lt;=0.000607638888888889,"I A",IF(K17&lt;=0.000661342592592593,"II A",IF(K17&lt;=0.000730787037037037,"III A"))))))))</f>
        <v>II A</v>
      </c>
      <c s="53" t="s">
        <v>493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8" spans="1:36" ht="15.75" customHeight="1">
      <c r="A18" s="48">
        <f t="shared" si="3"/>
        <v>2</v>
      </c>
      <c s="58" t="s">
        <v>398</v>
      </c>
      <c s="49">
        <v>140</v>
      </c>
      <c s="50" t="s">
        <v>494</v>
      </c>
      <c s="51" t="s">
        <v>495</v>
      </c>
      <c s="52" t="s">
        <v>496</v>
      </c>
      <c s="53" t="s">
        <v>10</v>
      </c>
      <c s="53"/>
      <c s="53" t="s">
        <v>418</v>
      </c>
      <c s="54">
        <f t="shared" si="4"/>
        <v>583</v>
      </c>
      <c s="88">
        <v>0.00065543981481481486</v>
      </c>
      <c s="89">
        <v>0.27200000000000002</v>
      </c>
      <c s="48" t="str">
        <f t="shared" si="5"/>
        <v>II A</v>
      </c>
      <c s="53" t="s">
        <v>497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9" spans="1:36" ht="15.75" customHeight="1">
      <c r="A19" s="48">
        <f t="shared" si="3"/>
        <v>3</v>
      </c>
      <c s="58" t="s">
        <v>393</v>
      </c>
      <c s="49">
        <v>115</v>
      </c>
      <c s="50" t="s">
        <v>498</v>
      </c>
      <c s="51" t="s">
        <v>499</v>
      </c>
      <c s="52" t="s">
        <v>500</v>
      </c>
      <c s="53" t="s">
        <v>373</v>
      </c>
      <c s="53" t="s">
        <v>374</v>
      </c>
      <c s="53" t="s">
        <v>375</v>
      </c>
      <c s="54">
        <f t="shared" si="4"/>
        <v>569</v>
      </c>
      <c s="88">
        <v>0.00065914351851851854</v>
      </c>
      <c s="89">
        <v>0.155</v>
      </c>
      <c s="48" t="str">
        <f t="shared" si="5"/>
        <v>II A</v>
      </c>
      <c s="53" t="s">
        <v>501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0" spans="1:36" ht="15.75" customHeight="1">
      <c r="A20" s="48">
        <f t="shared" si="3"/>
        <v>4</v>
      </c>
      <c s="58" t="s">
        <v>392</v>
      </c>
      <c s="49">
        <v>263</v>
      </c>
      <c s="50" t="s">
        <v>502</v>
      </c>
      <c s="51" t="s">
        <v>503</v>
      </c>
      <c s="52" t="s">
        <v>504</v>
      </c>
      <c s="53" t="s">
        <v>417</v>
      </c>
      <c s="53"/>
      <c s="53"/>
      <c s="54">
        <f t="shared" si="4"/>
        <v>516</v>
      </c>
      <c s="88">
        <v>0.00067291666666666672</v>
      </c>
      <c s="89">
        <v>0.16300000000000001</v>
      </c>
      <c s="48" t="str">
        <f t="shared" si="5"/>
        <v>III A</v>
      </c>
      <c s="53" t="s">
        <v>505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1" spans="1:31" ht="4.5" customHeight="1">
      <c r="A21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>
        <v>3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6" customHeight="1">
      <c r="A23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24" customHeight="1">
      <c r="A24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6" ht="15.75" customHeight="1">
      <c r="A25" s="48">
        <f t="shared" si="6" ref="A25:A28">IF(ISBLANK(K25),"",RANK(K25,K$25:K$28,1))</f>
        <v>1</v>
      </c>
      <c s="58" t="s">
        <v>393</v>
      </c>
      <c s="49">
        <v>236</v>
      </c>
      <c s="50" t="s">
        <v>506</v>
      </c>
      <c s="51" t="s">
        <v>507</v>
      </c>
      <c s="52" t="s">
        <v>508</v>
      </c>
      <c s="53" t="s">
        <v>509</v>
      </c>
      <c s="53" t="s">
        <v>510</v>
      </c>
      <c s="53"/>
      <c s="54">
        <f t="shared" si="7" ref="J25:J28">IF(ISBLANK(K25),"",TRUNC(0.907*((K25/$E$3)-82)^2))</f>
        <v>778</v>
      </c>
      <c s="88">
        <v>0.00061006944444444444</v>
      </c>
      <c s="89">
        <v>0.22700000000000001</v>
      </c>
      <c s="48" t="str">
        <f t="shared" si="8" ref="M25:M28">IF(ISBLANK(K25),"",IF(K25&gt;0.000730787037037037,"",IF(K25&lt;=0.000541666666666667,"TSM",IF(K25&lt;=0.000561342592592593,"SM",IF(K25&lt;=0.000581018518518519,"KSM",IF(K25&lt;=0.000607638888888889,"I A",IF(K25&lt;=0.000661342592592593,"II A",IF(K25&lt;=0.000730787037037037,"III A"))))))))</f>
        <v>II A</v>
      </c>
      <c s="53" t="s">
        <v>511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6" spans="1:36" ht="15.75" customHeight="1">
      <c r="A26" s="48">
        <f t="shared" si="6"/>
        <v>2</v>
      </c>
      <c s="58" t="s">
        <v>397</v>
      </c>
      <c s="49">
        <v>74</v>
      </c>
      <c s="50" t="s">
        <v>512</v>
      </c>
      <c s="51" t="s">
        <v>513</v>
      </c>
      <c s="52" t="s">
        <v>514</v>
      </c>
      <c s="53" t="s">
        <v>10</v>
      </c>
      <c s="53" t="s">
        <v>72</v>
      </c>
      <c s="53"/>
      <c s="54">
        <f t="shared" si="7"/>
        <v>777</v>
      </c>
      <c s="88">
        <v>0.00061030092592592592</v>
      </c>
      <c s="89">
        <v>0.30199999999999999</v>
      </c>
      <c s="48" t="str">
        <f t="shared" si="8"/>
        <v>II A</v>
      </c>
      <c s="53" t="s">
        <v>137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7" spans="1:36" ht="15.75" customHeight="1">
      <c r="A27" s="48">
        <f t="shared" si="6"/>
        <v>3</v>
      </c>
      <c s="58" t="s">
        <v>392</v>
      </c>
      <c s="49">
        <v>211</v>
      </c>
      <c s="50" t="s">
        <v>515</v>
      </c>
      <c s="51" t="s">
        <v>516</v>
      </c>
      <c s="52" t="s">
        <v>517</v>
      </c>
      <c s="53" t="s">
        <v>120</v>
      </c>
      <c s="53" t="s">
        <v>66</v>
      </c>
      <c s="53" t="s">
        <v>518</v>
      </c>
      <c s="54">
        <f t="shared" si="7"/>
        <v>740</v>
      </c>
      <c s="88">
        <v>0.00061840277777777772</v>
      </c>
      <c s="89">
        <v>0.17799999999999999</v>
      </c>
      <c s="48" t="str">
        <f t="shared" si="8"/>
        <v>II A</v>
      </c>
      <c s="53" t="s">
        <v>519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8" spans="1:36" ht="15.75" customHeight="1">
      <c r="A28" s="48">
        <f t="shared" si="6"/>
        <v>4</v>
      </c>
      <c s="58" t="s">
        <v>398</v>
      </c>
      <c s="49">
        <v>68</v>
      </c>
      <c s="50" t="s">
        <v>520</v>
      </c>
      <c s="51" t="s">
        <v>521</v>
      </c>
      <c s="52" t="s">
        <v>522</v>
      </c>
      <c s="53" t="s">
        <v>10</v>
      </c>
      <c s="53" t="s">
        <v>72</v>
      </c>
      <c s="53"/>
      <c s="54">
        <f t="shared" si="7"/>
        <v>685</v>
      </c>
      <c s="88">
        <v>0.00063078703703703702</v>
      </c>
      <c s="89">
        <v>0.26700000000000002</v>
      </c>
      <c s="48" t="str">
        <f t="shared" si="8"/>
        <v>II A</v>
      </c>
      <c s="53" t="s">
        <v>89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9" spans="1:31" ht="4.5" customHeight="1">
      <c r="A29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>
        <v>4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6" customHeight="1">
      <c r="A31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24" customHeight="1">
      <c r="A32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6" ht="15.75" customHeight="1">
      <c r="A33" s="48">
        <f t="shared" si="9" ref="A33:A35">IF(ISBLANK(K33),"",RANK(K33,K$33:K$36,1))</f>
        <v>1</v>
      </c>
      <c s="58" t="s">
        <v>393</v>
      </c>
      <c s="49">
        <v>136</v>
      </c>
      <c s="50" t="s">
        <v>523</v>
      </c>
      <c s="51" t="s">
        <v>524</v>
      </c>
      <c s="52" t="s">
        <v>525</v>
      </c>
      <c s="53" t="s">
        <v>526</v>
      </c>
      <c s="53"/>
      <c s="53"/>
      <c s="54">
        <f t="shared" si="10" ref="J33:J35">IF(ISBLANK(K33),"",TRUNC(0.907*((K33/$E$3)-82)^2))</f>
        <v>741</v>
      </c>
      <c s="88">
        <v>0.0006180555555555555</v>
      </c>
      <c s="89">
        <v>0.17999999999999999</v>
      </c>
      <c s="48" t="str">
        <f t="shared" si="11" ref="M33:M36">IF(ISBLANK(K33),"",IF(K33&gt;0.000730787037037037,"",IF(K33&lt;=0.000541666666666667,"TSM",IF(K33&lt;=0.000561342592592593,"SM",IF(K33&lt;=0.000581018518518519,"KSM",IF(K33&lt;=0.000607638888888889,"I A",IF(K33&lt;=0.000661342592592593,"II A",IF(K33&lt;=0.000730787037037037,"III A"))))))))</f>
        <v>II A</v>
      </c>
      <c s="53" t="s">
        <v>527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4" spans="1:36" ht="15.75" customHeight="1">
      <c r="A34" s="48">
        <f t="shared" si="9"/>
        <v>2</v>
      </c>
      <c s="58" t="s">
        <v>397</v>
      </c>
      <c s="49">
        <v>210</v>
      </c>
      <c s="50" t="s">
        <v>528</v>
      </c>
      <c s="51" t="s">
        <v>529</v>
      </c>
      <c s="52" t="s">
        <v>530</v>
      </c>
      <c s="53" t="s">
        <v>120</v>
      </c>
      <c s="53" t="s">
        <v>66</v>
      </c>
      <c s="53" t="s">
        <v>121</v>
      </c>
      <c s="54">
        <f t="shared" si="10"/>
        <v>712</v>
      </c>
      <c s="88">
        <v>0.00062476851851851853</v>
      </c>
      <c s="89">
        <v>0.254</v>
      </c>
      <c s="48" t="str">
        <f t="shared" si="11"/>
        <v>II A</v>
      </c>
      <c s="53" t="s">
        <v>122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5" spans="1:36" ht="15.75" customHeight="1">
      <c r="A35" s="48">
        <f t="shared" si="9"/>
        <v>3</v>
      </c>
      <c s="58" t="s">
        <v>398</v>
      </c>
      <c s="49">
        <v>141</v>
      </c>
      <c s="50" t="s">
        <v>531</v>
      </c>
      <c s="51" t="s">
        <v>532</v>
      </c>
      <c s="52" t="s">
        <v>533</v>
      </c>
      <c s="53" t="s">
        <v>10</v>
      </c>
      <c s="53"/>
      <c s="53" t="s">
        <v>418</v>
      </c>
      <c s="54">
        <f t="shared" si="10"/>
        <v>691</v>
      </c>
      <c s="88">
        <v>0.00062939814814814813</v>
      </c>
      <c s="89">
        <v>0.19400000000000001</v>
      </c>
      <c s="48" t="str">
        <f t="shared" si="11"/>
        <v>II A</v>
      </c>
      <c s="53" t="s">
        <v>497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6" spans="1:36" ht="15.75" customHeight="1">
      <c r="A36" s="48"/>
      <c s="58" t="s">
        <v>392</v>
      </c>
      <c s="49">
        <v>4</v>
      </c>
      <c s="50" t="s">
        <v>534</v>
      </c>
      <c s="51" t="s">
        <v>535</v>
      </c>
      <c s="52" t="s">
        <v>536</v>
      </c>
      <c s="53" t="s">
        <v>298</v>
      </c>
      <c s="53" t="s">
        <v>60</v>
      </c>
      <c s="53"/>
      <c s="54"/>
      <c s="91" t="s">
        <v>175</v>
      </c>
      <c s="89"/>
      <c s="48" t="str">
        <f t="shared" si="11"/>
        <v/>
      </c>
      <c s="53" t="s">
        <v>353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7" spans="1:36" ht="15.75" customHeight="1">
      <c r="A37" s="61"/>
      <c s="64"/>
      <c s="61"/>
      <c s="62"/>
      <c s="63"/>
      <c s="64"/>
      <c s="65"/>
      <c s="65"/>
      <c s="65"/>
      <c s="66"/>
      <c s="92"/>
      <c s="93"/>
      <c s="61"/>
      <c s="6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9"/>
      <c s="69"/>
      <c s="69"/>
      <c s="69"/>
      <c s="69"/>
    </row>
    <row r="38" spans="1:36" ht="15.75" customHeight="1">
      <c r="A38" s="61"/>
      <c s="64"/>
      <c s="61"/>
      <c s="62"/>
      <c s="63"/>
      <c s="64"/>
      <c s="65"/>
      <c s="65"/>
      <c s="65"/>
      <c s="66"/>
      <c s="92"/>
      <c s="93"/>
      <c s="61"/>
      <c s="6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9"/>
      <c s="69"/>
      <c s="69"/>
      <c s="69"/>
      <c s="69"/>
    </row>
    <row r="39" spans="1:36" ht="15.75" customHeight="1">
      <c r="A39" s="61"/>
      <c s="64"/>
      <c s="61"/>
      <c s="62"/>
      <c s="63"/>
      <c s="64"/>
      <c s="65"/>
      <c s="65"/>
      <c s="65"/>
      <c s="66"/>
      <c s="92"/>
      <c s="93"/>
      <c s="61"/>
      <c s="6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9"/>
      <c s="69"/>
      <c s="69"/>
      <c s="69"/>
      <c s="69"/>
    </row>
    <row r="40" spans="1:36" ht="15.75" customHeight="1">
      <c r="A40" s="61"/>
      <c s="64"/>
      <c s="61"/>
      <c s="62"/>
      <c s="63"/>
      <c s="64"/>
      <c s="65"/>
      <c s="65"/>
      <c s="65"/>
      <c s="66"/>
      <c s="92"/>
      <c s="93"/>
      <c s="61"/>
      <c s="6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9"/>
      <c s="69"/>
      <c s="69"/>
      <c s="69"/>
      <c s="69"/>
    </row>
    <row r="41" spans="1:36" ht="15.75" customHeight="1">
      <c r="A41" s="61"/>
      <c s="64"/>
      <c s="61"/>
      <c s="62"/>
      <c s="63"/>
      <c s="64"/>
      <c s="65"/>
      <c s="65"/>
      <c s="65"/>
      <c s="66"/>
      <c s="92"/>
      <c s="93"/>
      <c s="61"/>
      <c s="6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9"/>
      <c s="69"/>
      <c s="69"/>
      <c s="69"/>
      <c s="69"/>
    </row>
    <row r="42" spans="1:31" ht="4.5" customHeight="1">
      <c r="A42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>
        <v>5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6" customHeight="1">
      <c r="A44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24" customHeight="1">
      <c r="A4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6" ht="15.75" customHeight="1">
      <c r="A46" s="48">
        <f t="shared" si="12" ref="A46:A48">IF(ISBLANK(K46),"",RANK(K46,K$46:K$49,1))</f>
        <v>1</v>
      </c>
      <c s="58" t="s">
        <v>393</v>
      </c>
      <c s="49">
        <v>99</v>
      </c>
      <c s="50" t="s">
        <v>234</v>
      </c>
      <c s="51" t="s">
        <v>537</v>
      </c>
      <c s="52" t="s">
        <v>538</v>
      </c>
      <c s="53" t="s">
        <v>539</v>
      </c>
      <c s="53" t="s">
        <v>540</v>
      </c>
      <c s="53" t="s">
        <v>250</v>
      </c>
      <c s="54">
        <f t="shared" si="13" ref="J46:J48">IF(ISBLANK(K46),"",TRUNC(0.907*((K46/$E$3)-82)^2))</f>
        <v>924</v>
      </c>
      <c s="88">
        <v>0.00057951388888888885</v>
      </c>
      <c s="89">
        <v>0.19</v>
      </c>
      <c s="48" t="str">
        <f t="shared" si="14" ref="M46:M49">IF(ISBLANK(K46),"",IF(K46&gt;0.000730787037037037,"",IF(K46&lt;=0.000541666666666667,"TSM",IF(K46&lt;=0.000561342592592593,"SM",IF(K46&lt;=0.000581018518518519,"KSM",IF(K46&lt;=0.000607638888888889,"I A",IF(K46&lt;=0.000661342592592593,"II A",IF(K46&lt;=0.000730787037037037,"III A"))))))))</f>
        <v>KSM</v>
      </c>
      <c s="53" t="s">
        <v>541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47" spans="1:36" ht="15.75" customHeight="1">
      <c r="A47" s="48">
        <f t="shared" si="12"/>
        <v>2</v>
      </c>
      <c s="58" t="s">
        <v>397</v>
      </c>
      <c s="49">
        <v>174</v>
      </c>
      <c s="50" t="s">
        <v>542</v>
      </c>
      <c s="51" t="s">
        <v>543</v>
      </c>
      <c s="52" t="s">
        <v>544</v>
      </c>
      <c s="53" t="s">
        <v>59</v>
      </c>
      <c s="53" t="s">
        <v>127</v>
      </c>
      <c s="53"/>
      <c s="54">
        <f t="shared" si="13"/>
        <v>819</v>
      </c>
      <c s="88">
        <v>0.00060115740740740735</v>
      </c>
      <c s="89">
        <v>0.21199999999999999</v>
      </c>
      <c s="48" t="str">
        <f t="shared" si="14"/>
        <v>I A</v>
      </c>
      <c s="53" t="s">
        <v>545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48" spans="1:36" ht="15.75" customHeight="1">
      <c r="A48" s="48">
        <f t="shared" si="12"/>
        <v>3</v>
      </c>
      <c s="58" t="s">
        <v>398</v>
      </c>
      <c s="49">
        <v>212</v>
      </c>
      <c s="50" t="s">
        <v>307</v>
      </c>
      <c s="51" t="s">
        <v>546</v>
      </c>
      <c s="52" t="s">
        <v>547</v>
      </c>
      <c s="53" t="s">
        <v>120</v>
      </c>
      <c s="53" t="s">
        <v>66</v>
      </c>
      <c s="53" t="s">
        <v>121</v>
      </c>
      <c s="54">
        <f t="shared" si="13"/>
        <v>772</v>
      </c>
      <c s="88">
        <v>0.00061122685185185184</v>
      </c>
      <c s="89">
        <v>0.19</v>
      </c>
      <c s="48" t="str">
        <f t="shared" si="14"/>
        <v>II A</v>
      </c>
      <c s="53" t="s">
        <v>122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49" spans="1:36" ht="15.75" customHeight="1">
      <c r="A49" s="48"/>
      <c s="58" t="s">
        <v>392</v>
      </c>
      <c s="49">
        <v>242</v>
      </c>
      <c s="50" t="s">
        <v>548</v>
      </c>
      <c s="51" t="s">
        <v>549</v>
      </c>
      <c s="52" t="s">
        <v>550</v>
      </c>
      <c s="53" t="s">
        <v>10</v>
      </c>
      <c s="53"/>
      <c s="53" t="s">
        <v>67</v>
      </c>
      <c s="54"/>
      <c s="88" t="s">
        <v>175</v>
      </c>
      <c s="89"/>
      <c s="48" t="str">
        <f t="shared" si="14"/>
        <v/>
      </c>
      <c s="53" t="s">
        <v>157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50" spans="1:31" ht="4.5" customHeight="1">
      <c r="A50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>
        <v>6</v>
      </c>
      <c s="33" t="s">
        <v>390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6" customHeight="1">
      <c r="A52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24" customHeight="1">
      <c r="A53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6" ht="15.75" customHeight="1">
      <c r="A54" s="48">
        <f t="shared" si="15" ref="A54:A57">IF(ISBLANK(K54),"",RANK(K54,K$54:K$57,1))</f>
        <v>1</v>
      </c>
      <c s="58" t="s">
        <v>393</v>
      </c>
      <c s="49">
        <v>243</v>
      </c>
      <c s="50" t="s">
        <v>506</v>
      </c>
      <c s="51" t="s">
        <v>551</v>
      </c>
      <c s="52" t="s">
        <v>552</v>
      </c>
      <c s="53" t="s">
        <v>553</v>
      </c>
      <c s="53" t="s">
        <v>97</v>
      </c>
      <c s="53" t="s">
        <v>67</v>
      </c>
      <c s="54">
        <f t="shared" si="16" ref="J54:J57">IF(ISBLANK(K54),"",TRUNC(0.907*((K54/$E$3)-82)^2))</f>
        <v>1005</v>
      </c>
      <c s="88">
        <v>0.00056377314814814821</v>
      </c>
      <c s="89">
        <v>0.19800000000000001</v>
      </c>
      <c s="48" t="str">
        <f t="shared" si="17" ref="M54:M57">IF(ISBLANK(K54),"",IF(K54&gt;0.000730787037037037,"",IF(K54&lt;=0.000541666666666667,"TSM",IF(K54&lt;=0.000561342592592593,"SM",IF(K54&lt;=0.000581018518518519,"KSM",IF(K54&lt;=0.000607638888888889,"I A",IF(K54&lt;=0.000661342592592593,"II A",IF(K54&lt;=0.000730787037037037,"III A"))))))))</f>
        <v>KSM</v>
      </c>
      <c s="53" t="s">
        <v>554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55" spans="1:36" ht="15.75" customHeight="1">
      <c r="A55" s="48">
        <f t="shared" si="15"/>
        <v>2</v>
      </c>
      <c s="58" t="s">
        <v>397</v>
      </c>
      <c s="49">
        <v>173</v>
      </c>
      <c s="50" t="s">
        <v>555</v>
      </c>
      <c s="51" t="s">
        <v>556</v>
      </c>
      <c s="52" t="s">
        <v>479</v>
      </c>
      <c s="53" t="s">
        <v>59</v>
      </c>
      <c s="53" t="s">
        <v>77</v>
      </c>
      <c s="53" t="s">
        <v>67</v>
      </c>
      <c s="54">
        <f t="shared" si="16"/>
        <v>999</v>
      </c>
      <c s="88">
        <v>0.00056493055555555561</v>
      </c>
      <c s="89">
        <v>0.20399999999999999</v>
      </c>
      <c s="48" t="str">
        <f t="shared" si="17"/>
        <v>KSM</v>
      </c>
      <c s="53" t="s">
        <v>557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56" spans="1:36" ht="15.75" customHeight="1">
      <c r="A56" s="48">
        <f t="shared" si="15"/>
        <v>3</v>
      </c>
      <c s="58" t="s">
        <v>398</v>
      </c>
      <c s="49">
        <v>114</v>
      </c>
      <c s="50" t="s">
        <v>558</v>
      </c>
      <c s="51" t="s">
        <v>559</v>
      </c>
      <c s="52" t="s">
        <v>560</v>
      </c>
      <c s="53" t="s">
        <v>373</v>
      </c>
      <c s="53" t="s">
        <v>374</v>
      </c>
      <c s="53" t="s">
        <v>561</v>
      </c>
      <c s="54">
        <f t="shared" si="16"/>
        <v>793</v>
      </c>
      <c s="88">
        <v>0.00060682870370370372</v>
      </c>
      <c s="89">
        <v>0.24299999999999999</v>
      </c>
      <c s="48" t="str">
        <f t="shared" si="17"/>
        <v>I A</v>
      </c>
      <c s="53" t="s">
        <v>562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57" spans="1:36" ht="15.75" customHeight="1">
      <c r="A57" s="48">
        <f t="shared" si="15"/>
        <v>4</v>
      </c>
      <c s="58" t="s">
        <v>392</v>
      </c>
      <c s="49">
        <v>238</v>
      </c>
      <c s="50" t="s">
        <v>563</v>
      </c>
      <c s="51" t="s">
        <v>564</v>
      </c>
      <c s="52" t="s">
        <v>565</v>
      </c>
      <c s="53" t="s">
        <v>566</v>
      </c>
      <c s="53" t="s">
        <v>426</v>
      </c>
      <c s="53"/>
      <c s="54">
        <f t="shared" si="16"/>
        <v>553</v>
      </c>
      <c s="88">
        <v>0.0006630787037037037</v>
      </c>
      <c s="89">
        <v>0.216</v>
      </c>
      <c s="48" t="str">
        <f t="shared" si="17"/>
        <v>III A</v>
      </c>
      <c s="53" t="s">
        <v>567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58" spans="1:31" ht="12.75" customHeight="1">
      <c r="A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1" ht="12.75" customHeight="1">
      <c r="A2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1" ht="12.75" customHeight="1">
      <c r="A2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1" ht="12.75" customHeight="1">
      <c r="A2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1" ht="12.75" customHeight="1">
      <c r="A2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1" ht="12.75" customHeight="1">
      <c r="A2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1" ht="12.75" customHeight="1">
      <c r="A2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1" ht="12.75" customHeight="1">
      <c r="A2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1" ht="12.75" customHeight="1">
      <c r="A2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1" ht="12.75" customHeight="1">
      <c r="A2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1" ht="12.75" customHeight="1">
      <c r="A2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1" ht="12.75" customHeight="1">
      <c r="A2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1" ht="12.75" customHeight="1">
      <c r="A2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1" ht="12.75" customHeight="1">
      <c r="A2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1" ht="12.75" customHeight="1">
      <c r="A2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1" ht="12.75" customHeight="1">
      <c r="A2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1" ht="12.75" customHeight="1">
      <c r="A2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1" ht="12.75" customHeight="1">
      <c r="A2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1" ht="12.75" customHeight="1">
      <c r="A2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1" ht="12.75" customHeight="1">
      <c r="A2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1" ht="12.75" customHeight="1">
      <c r="A2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1" ht="12.75" customHeight="1">
      <c r="A2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1" ht="12.75" customHeight="1">
      <c r="A2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1" ht="12.75" customHeight="1">
      <c r="A2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1" ht="12.75" customHeight="1">
      <c r="A2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1" ht="12.75" customHeight="1">
      <c r="A2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1" ht="12.75" customHeight="1">
      <c r="A2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1" ht="12.75" customHeight="1">
      <c r="A2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1" ht="12.75" customHeight="1">
      <c r="A2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1" ht="12.75" customHeight="1">
      <c r="A2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1" ht="12.75" customHeight="1">
      <c r="A2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1" ht="12.75" customHeight="1">
      <c r="A2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1" ht="12.75" customHeight="1">
      <c r="A2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1" ht="12.75" customHeight="1">
      <c r="A2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1" ht="12.75" customHeight="1">
      <c r="A2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1" ht="12.75" customHeight="1">
      <c r="A2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1" ht="12.75" customHeight="1">
      <c r="A2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1" ht="12.75" customHeight="1">
      <c r="A2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1" ht="12.75" customHeight="1">
      <c r="A2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1" ht="12.75" customHeight="1">
      <c r="A2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1" ht="12.75" customHeight="1">
      <c r="A2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1" ht="12.75" customHeight="1">
      <c r="A2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1" ht="12.75" customHeight="1">
      <c r="A2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1" ht="12.75" customHeight="1">
      <c r="A2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1" ht="12.75" customHeight="1">
      <c r="A2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1" ht="12.75" customHeight="1">
      <c r="A2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1" ht="12.75" customHeight="1">
      <c r="A2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1" ht="12.75" customHeight="1">
      <c r="A2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1" ht="12.75" customHeight="1">
      <c r="A2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1" ht="12.75" customHeight="1">
      <c r="A2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1" ht="12.75" customHeight="1">
      <c r="A2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1" ht="12.75" customHeight="1">
      <c r="A2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1" ht="12.75" customHeight="1">
      <c r="A2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1" ht="12.75" customHeight="1">
      <c r="A2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1" ht="12.75" customHeight="1">
      <c r="A2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1" ht="12.75" customHeight="1">
      <c r="A2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1" ht="12.75" customHeight="1">
      <c r="A2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1" ht="12.75" customHeight="1">
      <c r="A2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1" ht="12.75" customHeight="1">
      <c r="A2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1" ht="12.75" customHeight="1">
      <c r="A2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1" ht="12.75" customHeight="1">
      <c r="A2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1" ht="12.75" customHeight="1">
      <c r="A2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1" ht="12.75" customHeight="1">
      <c r="A2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1" ht="12.75" customHeight="1">
      <c r="A2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1" ht="12.75" customHeight="1">
      <c r="A2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1" ht="12.75" customHeight="1">
      <c r="A2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1" ht="12.75" customHeight="1">
      <c r="A2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1" ht="12.75" customHeight="1">
      <c r="A2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1" ht="12.75" customHeight="1">
      <c r="A2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1" ht="12.75" customHeight="1">
      <c r="A2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1" ht="12.75" customHeight="1">
      <c r="A2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1" ht="12.75" customHeight="1">
      <c r="A2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1" ht="12.75" customHeight="1">
      <c r="A2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1" ht="12.75" customHeight="1">
      <c r="A2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1" ht="12.75" customHeight="1">
      <c r="A2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1" ht="12.75" customHeight="1">
      <c r="A2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1" ht="12.75" customHeight="1">
      <c r="A2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1" ht="12.75" customHeight="1">
      <c r="A2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1" ht="12.75" customHeight="1">
      <c r="A2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1" ht="12.75" customHeight="1">
      <c r="A2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1" ht="12.75" customHeight="1">
      <c r="A3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1" ht="12.75" customHeight="1">
      <c r="A3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1" ht="12.75" customHeight="1">
      <c r="A3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1" ht="12.75" customHeight="1">
      <c r="A3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1" ht="12.75" customHeight="1">
      <c r="A3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1" ht="12.75" customHeight="1">
      <c r="A3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1" ht="12.75" customHeight="1">
      <c r="A3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1" ht="12.75" customHeight="1">
      <c r="A3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1" ht="12.75" customHeight="1">
      <c r="A3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1" ht="12.75" customHeight="1">
      <c r="A3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1" ht="12.75" customHeight="1">
      <c r="A3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1" ht="12.75" customHeight="1">
      <c r="A3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1" ht="12.75" customHeight="1">
      <c r="A3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1" ht="12.75" customHeight="1">
      <c r="A3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1" ht="12.75" customHeight="1">
      <c r="A3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1" ht="12.75" customHeight="1">
      <c r="A3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1" ht="12.75" customHeight="1">
      <c r="A3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1" ht="12.75" customHeight="1">
      <c r="A3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1" ht="12.75" customHeight="1">
      <c r="A3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1" ht="12.75" customHeight="1">
      <c r="A3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1" ht="12.75" customHeight="1">
      <c r="A3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1" ht="12.75" customHeight="1">
      <c r="A3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1" ht="12.75" customHeight="1">
      <c r="A3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1" ht="12.75" customHeight="1">
      <c r="A3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1" ht="12.75" customHeight="1">
      <c r="A3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1" ht="12.75" customHeight="1">
      <c r="A3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1" ht="12.75" customHeight="1">
      <c r="A3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1" ht="12.75" customHeight="1">
      <c r="A3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1" ht="12.75" customHeight="1">
      <c r="A3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1" ht="12.75" customHeight="1">
      <c r="A3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1" ht="12.75" customHeight="1">
      <c r="A3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1" ht="12.75" customHeight="1">
      <c r="A3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1" ht="12.75" customHeight="1">
      <c r="A3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1" ht="12.75" customHeight="1">
      <c r="A3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1" ht="12.75" customHeight="1">
      <c r="A3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1" ht="12.75" customHeight="1">
      <c r="A3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1" ht="12.75" customHeight="1">
      <c r="A3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1" ht="12.75" customHeight="1">
      <c r="A3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1" ht="12.75" customHeight="1">
      <c r="A3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1" ht="12.75" customHeight="1">
      <c r="A3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1" ht="12.75" customHeight="1">
      <c r="A3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1" ht="12.75" customHeight="1">
      <c r="A3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1" ht="12.75" customHeight="1">
      <c r="A3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1" ht="12.75" customHeight="1">
      <c r="A3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1" ht="12.75" customHeight="1">
      <c r="A3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1" ht="12.75" customHeight="1">
      <c r="A3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1" ht="12.75" customHeight="1">
      <c r="A3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1" ht="12.75" customHeight="1">
      <c r="A3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1" ht="12.75" customHeight="1">
      <c r="A3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1" ht="12.75" customHeight="1">
      <c r="A3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1" ht="12.75" customHeight="1">
      <c r="A3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1" ht="12.75" customHeight="1">
      <c r="A3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1" ht="12.75" customHeight="1">
      <c r="A3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1" ht="12.75" customHeight="1">
      <c r="A3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1" ht="12.75" customHeight="1">
      <c r="A3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1" ht="12.75" customHeight="1">
      <c r="A3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1" ht="12.75" customHeight="1">
      <c r="A3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1" ht="12.75" customHeight="1">
      <c r="A3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1" ht="12.75" customHeight="1">
      <c r="A3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1" ht="12.75" customHeight="1">
      <c r="A3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1" ht="12.75" customHeight="1">
      <c r="A3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1" ht="12.75" customHeight="1">
      <c r="A3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1" ht="12.75" customHeight="1">
      <c r="A3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1" ht="12.75" customHeight="1">
      <c r="A3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1" ht="12.75" customHeight="1">
      <c r="A3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1" ht="12.75" customHeight="1">
      <c r="A3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1" ht="12.75" customHeight="1">
      <c r="A3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1" ht="12.75" customHeight="1">
      <c r="A3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1" ht="12.75" customHeight="1">
      <c r="A3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1" ht="12.75" customHeight="1">
      <c r="A3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1" ht="12.75" customHeight="1">
      <c r="A3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1" ht="12.75" customHeight="1">
      <c r="A3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1" ht="12.75" customHeight="1">
      <c r="A3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1" ht="12.75" customHeight="1">
      <c r="A3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1" ht="12.75" customHeight="1">
      <c r="A3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1" ht="12.75" customHeight="1">
      <c r="A3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1" ht="12.75" customHeight="1">
      <c r="A3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1" ht="12.75" customHeight="1">
      <c r="A3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1" ht="12.75" customHeight="1">
      <c r="A3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1" ht="12.75" customHeight="1">
      <c r="A3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1" ht="12.75" customHeight="1">
      <c r="A3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1" ht="12.75" customHeight="1">
      <c r="A3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1" ht="12.75" customHeight="1">
      <c r="A3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1" ht="12.75" customHeight="1">
      <c r="A3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1" ht="12.75" customHeight="1">
      <c r="A3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1" ht="12.75" customHeight="1">
      <c r="A3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1" ht="12.75" customHeight="1">
      <c r="A3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1" ht="12.75" customHeight="1">
      <c r="A3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1" ht="12.75" customHeight="1">
      <c r="A3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1" ht="12.75" customHeight="1">
      <c r="A3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1" ht="12.75" customHeight="1">
      <c r="A3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1" ht="12.75" customHeight="1">
      <c r="A3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1" ht="12.75" customHeight="1">
      <c r="A3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1" ht="12.75" customHeight="1">
      <c r="A3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1" ht="12.75" customHeight="1">
      <c r="A3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1" ht="12.75" customHeight="1">
      <c r="A3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1" ht="12.75" customHeight="1">
      <c r="A3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1" ht="12.75" customHeight="1">
      <c r="A3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1" ht="12.75" customHeight="1">
      <c r="A3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1" ht="12.75" customHeight="1">
      <c r="A3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1" ht="12.75" customHeight="1">
      <c r="A4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1" ht="12.75" customHeight="1">
      <c r="A4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1" ht="12.75" customHeight="1">
      <c r="A4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1" ht="12.75" customHeight="1">
      <c r="A4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1" ht="12.75" customHeight="1">
      <c r="A4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1" ht="12.75" customHeight="1">
      <c r="A4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1" ht="12.75" customHeight="1">
      <c r="A4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1" ht="12.75" customHeight="1">
      <c r="A4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1" ht="12.75" customHeight="1">
      <c r="A4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1" ht="12.75" customHeight="1">
      <c r="A4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1" ht="12.75" customHeight="1">
      <c r="A4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1" ht="12.75" customHeight="1">
      <c r="A4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1" ht="12.75" customHeight="1">
      <c r="A4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1" ht="12.75" customHeight="1">
      <c r="A4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1" ht="12.75" customHeight="1">
      <c r="A4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1" ht="12.75" customHeight="1">
      <c r="A4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1" ht="12.75" customHeight="1">
      <c r="A4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1" ht="12.75" customHeight="1">
      <c r="A4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1" ht="12.75" customHeight="1">
      <c r="A4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1" ht="12.75" customHeight="1">
      <c r="A4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1" ht="12.75" customHeight="1">
      <c r="A4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1" ht="12.75" customHeight="1">
      <c r="A4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1" ht="12.75" customHeight="1">
      <c r="A4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1" ht="12.75" customHeight="1">
      <c r="A4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1" ht="12.75" customHeight="1">
      <c r="A4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1" ht="12.75" customHeight="1">
      <c r="A4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1" ht="12.75" customHeight="1">
      <c r="A4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1" ht="12.75" customHeight="1">
      <c r="A4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1" ht="12.75" customHeight="1">
      <c r="A4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1" ht="12.75" customHeight="1">
      <c r="A4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1" ht="12.75" customHeight="1">
      <c r="A4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1" ht="12.75" customHeight="1">
      <c r="A4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1" ht="12.75" customHeight="1">
      <c r="A4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1" ht="12.75" customHeight="1">
      <c r="A4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1" ht="12.75" customHeight="1">
      <c r="A4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1" ht="12.75" customHeight="1">
      <c r="A4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1" ht="12.75" customHeight="1">
      <c r="A4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1" ht="12.75" customHeight="1">
      <c r="A4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1" ht="12.75" customHeight="1">
      <c r="A4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1" ht="12.75" customHeight="1">
      <c r="A4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1" ht="12.75" customHeight="1">
      <c r="A4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1" ht="12.75" customHeight="1">
      <c r="A4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1" ht="12.75" customHeight="1">
      <c r="A4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1" ht="12.75" customHeight="1">
      <c r="A4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1" ht="12.75" customHeight="1">
      <c r="A4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1" ht="12.75" customHeight="1">
      <c r="A4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1" ht="12.75" customHeight="1">
      <c r="A4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1" ht="12.75" customHeight="1">
      <c r="A4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1" ht="12.75" customHeight="1">
      <c r="A4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1" ht="12.75" customHeight="1">
      <c r="A4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1" ht="12.75" customHeight="1">
      <c r="A4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1" ht="12.75" customHeight="1">
      <c r="A4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1" ht="12.75" customHeight="1">
      <c r="A4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1" ht="12.75" customHeight="1">
      <c r="A4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1" ht="12.75" customHeight="1">
      <c r="A4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1" ht="12.75" customHeight="1">
      <c r="A4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1" ht="12.75" customHeight="1">
      <c r="A4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1" ht="12.75" customHeight="1">
      <c r="A4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1" ht="12.75" customHeight="1">
      <c r="A4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1" ht="12.75" customHeight="1">
      <c r="A4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1" ht="12.75" customHeight="1">
      <c r="A4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1" ht="12.75" customHeight="1">
      <c r="A4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1" ht="12.75" customHeight="1">
      <c r="A4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1" ht="12.75" customHeight="1">
      <c r="A4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1" ht="12.75" customHeight="1">
      <c r="A4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1" ht="12.75" customHeight="1">
      <c r="A4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1" ht="12.75" customHeight="1">
      <c r="A4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1" ht="12.75" customHeight="1">
      <c r="A4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1" ht="12.75" customHeight="1">
      <c r="A4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1" ht="12.75" customHeight="1">
      <c r="A4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1" ht="12.75" customHeight="1">
      <c r="A4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1" ht="12.75" customHeight="1">
      <c r="A4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1" ht="12.75" customHeight="1">
      <c r="A4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1" ht="12.75" customHeight="1">
      <c r="A4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1" ht="12.75" customHeight="1">
      <c r="A4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1" ht="12.75" customHeight="1">
      <c r="A4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1" ht="12.75" customHeight="1">
      <c r="A4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1" ht="12.75" customHeight="1">
      <c r="A4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1" ht="12.75" customHeight="1">
      <c r="A4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1" ht="12.75" customHeight="1">
      <c r="A4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1" ht="12.75" customHeight="1">
      <c r="A4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1" ht="12.75" customHeight="1">
      <c r="A4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1" ht="12.75" customHeight="1">
      <c r="A4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1" ht="12.75" customHeight="1">
      <c r="A4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1" ht="12.75" customHeight="1">
      <c r="A4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1" ht="12.75" customHeight="1">
      <c r="A4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1" ht="12.75" customHeight="1">
      <c r="A4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1" ht="12.75" customHeight="1">
      <c r="A4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1" ht="12.75" customHeight="1">
      <c r="A4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1" ht="12.75" customHeight="1">
      <c r="A4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1" ht="12.75" customHeight="1">
      <c r="A4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1" ht="12.75" customHeight="1">
      <c r="A4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1" ht="12.75" customHeight="1">
      <c r="A4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1" ht="12.75" customHeight="1">
      <c r="A4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1" ht="12.75" customHeight="1">
      <c r="A4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1" ht="12.75" customHeight="1">
      <c r="A4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1" ht="12.75" customHeight="1">
      <c r="A4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1" ht="12.75" customHeight="1">
      <c r="A4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1" ht="12.75" customHeight="1">
      <c r="A4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1" ht="12.75" customHeight="1">
      <c r="A4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1" ht="12.75" customHeight="1">
      <c r="A5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1" ht="12.75" customHeight="1">
      <c r="A5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1" ht="12.75" customHeight="1">
      <c r="A5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1" ht="12.75" customHeight="1">
      <c r="A5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1" ht="12.75" customHeight="1">
      <c r="A5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1" ht="12.75" customHeight="1">
      <c r="A5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1" ht="12.75" customHeight="1">
      <c r="A5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1" ht="12.75" customHeight="1">
      <c r="A5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1" ht="12.75" customHeight="1">
      <c r="A5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1" ht="12.75" customHeight="1">
      <c r="A5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1" ht="12.75" customHeight="1">
      <c r="A5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1" ht="12.75" customHeight="1">
      <c r="A5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1" ht="12.75" customHeight="1">
      <c r="A5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1" ht="12.75" customHeight="1">
      <c r="A5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1" ht="12.75" customHeight="1">
      <c r="A5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1" ht="12.75" customHeight="1">
      <c r="A5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1" ht="12.75" customHeight="1">
      <c r="A5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1" ht="12.75" customHeight="1">
      <c r="A5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1" ht="12.75" customHeight="1">
      <c r="A5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1" ht="12.75" customHeight="1">
      <c r="A5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1" ht="12.75" customHeight="1">
      <c r="A5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1" ht="12.75" customHeight="1">
      <c r="A5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1" ht="12.75" customHeight="1">
      <c r="A5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1" ht="12.75" customHeight="1">
      <c r="A5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1" ht="12.75" customHeight="1">
      <c r="A5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1" ht="12.75" customHeight="1">
      <c r="A5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1" ht="12.75" customHeight="1">
      <c r="A5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1" ht="12.75" customHeight="1">
      <c r="A5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1" ht="12.75" customHeight="1">
      <c r="A5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1" ht="12.75" customHeight="1">
      <c r="A5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1" ht="12.75" customHeight="1">
      <c r="A5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1" ht="12.75" customHeight="1">
      <c r="A5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1" ht="12.75" customHeight="1">
      <c r="A5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1" ht="12.75" customHeight="1">
      <c r="A5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1" ht="12.75" customHeight="1">
      <c r="A5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1" ht="12.75" customHeight="1">
      <c r="A5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1" ht="12.75" customHeight="1">
      <c r="A5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1" ht="12.75" customHeight="1">
      <c r="A5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1" ht="12.75" customHeight="1">
      <c r="A5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1" ht="12.75" customHeight="1">
      <c r="A5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1" ht="12.75" customHeight="1">
      <c r="A5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1" ht="12.75" customHeight="1">
      <c r="A5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1" ht="12.75" customHeight="1">
      <c r="A5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1" ht="12.75" customHeight="1">
      <c r="A5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1" ht="12.75" customHeight="1">
      <c r="A5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1" ht="12.75" customHeight="1">
      <c r="A5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1" ht="12.75" customHeight="1">
      <c r="A5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1" ht="12.75" customHeight="1">
      <c r="A5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1" ht="12.75" customHeight="1">
      <c r="A5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1" ht="12.75" customHeight="1">
      <c r="A5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1" ht="12.75" customHeight="1">
      <c r="A5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1" ht="12.75" customHeight="1">
      <c r="A5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1" ht="12.75" customHeight="1">
      <c r="A5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1" ht="12.75" customHeight="1">
      <c r="A5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1" ht="12.75" customHeight="1">
      <c r="A5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1" ht="12.75" customHeight="1">
      <c r="A5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1" ht="12.75" customHeight="1">
      <c r="A5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1" ht="12.75" customHeight="1">
      <c r="A5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1" ht="12.75" customHeight="1">
      <c r="A5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1" ht="12.75" customHeight="1">
      <c r="A5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1" ht="12.75" customHeight="1">
      <c r="A5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1" ht="12.75" customHeight="1">
      <c r="A5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1" ht="12.75" customHeight="1">
      <c r="A5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1" ht="12.75" customHeight="1">
      <c r="A5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1" ht="12.75" customHeight="1">
      <c r="A5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1" ht="12.75" customHeight="1">
      <c r="A5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1" ht="12.75" customHeight="1">
      <c r="A5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1" ht="12.75" customHeight="1">
      <c r="A5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1" ht="12.75" customHeight="1">
      <c r="A5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1" ht="12.75" customHeight="1">
      <c r="A5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1" ht="12.75" customHeight="1">
      <c r="A5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1" ht="12.75" customHeight="1">
      <c r="A5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1" ht="12.75" customHeight="1">
      <c r="A5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1" ht="12.75" customHeight="1">
      <c r="A5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1" ht="12.75" customHeight="1">
      <c r="A5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1" ht="12.75" customHeight="1">
      <c r="A5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1" ht="12.75" customHeight="1">
      <c r="A5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1" ht="12.75" customHeight="1">
      <c r="A5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1" ht="12.75" customHeight="1">
      <c r="A5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1" ht="12.75" customHeight="1">
      <c r="A5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1" ht="12.75" customHeight="1">
      <c r="A5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1" ht="12.75" customHeight="1">
      <c r="A5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1" ht="12.75" customHeight="1">
      <c r="A5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1" ht="12.75" customHeight="1">
      <c r="A5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1" ht="12.75" customHeight="1">
      <c r="A5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1" ht="12.75" customHeight="1">
      <c r="A5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1" ht="12.75" customHeight="1">
      <c r="A5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1" ht="12.75" customHeight="1">
      <c r="A5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1" ht="12.75" customHeight="1">
      <c r="A5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1" ht="12.75" customHeight="1">
      <c r="A5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1" ht="12.75" customHeight="1">
      <c r="A5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1" ht="12.75" customHeight="1">
      <c r="A5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1" ht="12.75" customHeight="1">
      <c r="A5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1" ht="12.75" customHeight="1">
      <c r="A5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1" ht="12.75" customHeight="1">
      <c r="A5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1" ht="12.75" customHeight="1">
      <c r="A5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1" ht="12.75" customHeight="1">
      <c r="A5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1" ht="12.75" customHeight="1">
      <c r="A5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1" ht="12.75" customHeight="1">
      <c r="A5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1" ht="12.75" customHeight="1">
      <c r="A5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1" ht="12.75" customHeight="1">
      <c r="A6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1" ht="12.75" customHeight="1">
      <c r="A6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1" ht="12.75" customHeight="1">
      <c r="A6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1" ht="12.75" customHeight="1">
      <c r="A6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1" ht="12.75" customHeight="1">
      <c r="A6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1" ht="12.75" customHeight="1">
      <c r="A6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1" ht="12.75" customHeight="1">
      <c r="A6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1" ht="12.75" customHeight="1">
      <c r="A6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1" ht="12.75" customHeight="1">
      <c r="A6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1" ht="12.75" customHeight="1">
      <c r="A6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1" ht="12.75" customHeight="1">
      <c r="A6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1" ht="12.75" customHeight="1">
      <c r="A6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1" ht="12.75" customHeight="1">
      <c r="A6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1" ht="12.75" customHeight="1">
      <c r="A6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1" ht="12.75" customHeight="1">
      <c r="A6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1" ht="12.75" customHeight="1">
      <c r="A6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1" ht="12.75" customHeight="1">
      <c r="A6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1" ht="12.75" customHeight="1">
      <c r="A6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1" ht="12.75" customHeight="1">
      <c r="A6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1" ht="12.75" customHeight="1">
      <c r="A6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1" ht="12.75" customHeight="1">
      <c r="A6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1" ht="12.75" customHeight="1">
      <c r="A6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1" ht="12.75" customHeight="1">
      <c r="A6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1" ht="12.75" customHeight="1">
      <c r="A6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1" ht="12.75" customHeight="1">
      <c r="A6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1" ht="12.75" customHeight="1">
      <c r="A6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1" ht="12.75" customHeight="1">
      <c r="A6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1" ht="12.75" customHeight="1">
      <c r="A6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1" ht="12.75" customHeight="1">
      <c r="A6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1" ht="12.75" customHeight="1">
      <c r="A6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1" ht="12.75" customHeight="1">
      <c r="A6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1" ht="12.75" customHeight="1">
      <c r="A6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1" ht="12.75" customHeight="1">
      <c r="A6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1" ht="12.75" customHeight="1">
      <c r="A6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1" ht="12.75" customHeight="1">
      <c r="A6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1" ht="12.75" customHeight="1">
      <c r="A6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1" ht="12.75" customHeight="1">
      <c r="A6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1" ht="12.75" customHeight="1">
      <c r="A6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1" ht="12.75" customHeight="1">
      <c r="A6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1" ht="12.75" customHeight="1">
      <c r="A6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1" ht="12.75" customHeight="1">
      <c r="A6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1" ht="12.75" customHeight="1">
      <c r="A6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1" ht="12.75" customHeight="1">
      <c r="A6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1" ht="12.75" customHeight="1">
      <c r="A6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1" ht="12.75" customHeight="1">
      <c r="A6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1" ht="12.75" customHeight="1">
      <c r="A6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1" ht="12.75" customHeight="1">
      <c r="A6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1" ht="12.75" customHeight="1">
      <c r="A6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1" ht="12.75" customHeight="1">
      <c r="A6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1" ht="12.75" customHeight="1">
      <c r="A6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1" ht="12.75" customHeight="1">
      <c r="A6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1" ht="12.75" customHeight="1">
      <c r="A6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1" ht="12.75" customHeight="1">
      <c r="A6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1" ht="12.75" customHeight="1">
      <c r="A6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1" ht="12.75" customHeight="1">
      <c r="A6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1" ht="12.75" customHeight="1">
      <c r="A6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1" ht="12.75" customHeight="1">
      <c r="A6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1" ht="12.75" customHeight="1">
      <c r="A6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1" ht="12.75" customHeight="1">
      <c r="A6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1" ht="12.75" customHeight="1">
      <c r="A6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1" ht="12.75" customHeight="1">
      <c r="A6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1" ht="12.75" customHeight="1">
      <c r="A6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1" ht="12.75" customHeight="1">
      <c r="A6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1" ht="12.75" customHeight="1">
      <c r="A6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1" ht="12.75" customHeight="1">
      <c r="A6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1" ht="12.75" customHeight="1">
      <c r="A6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1" ht="12.75" customHeight="1">
      <c r="A6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1" ht="12.75" customHeight="1">
      <c r="A6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1" ht="12.75" customHeight="1">
      <c r="A6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1" ht="12.75" customHeight="1">
      <c r="A6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1" ht="12.75" customHeight="1">
      <c r="A6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1" ht="12.75" customHeight="1">
      <c r="A6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1" ht="12.75" customHeight="1">
      <c r="A6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1" ht="12.75" customHeight="1">
      <c r="A6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1" ht="12.75" customHeight="1">
      <c r="A6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1" ht="12.75" customHeight="1">
      <c r="A6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1" ht="12.75" customHeight="1">
      <c r="A6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1" ht="12.75" customHeight="1">
      <c r="A6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1" ht="12.75" customHeight="1">
      <c r="A6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1" ht="12.75" customHeight="1">
      <c r="A6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1" ht="12.75" customHeight="1">
      <c r="A6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1" ht="12.75" customHeight="1">
      <c r="A6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1" ht="12.75" customHeight="1">
      <c r="A6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1" ht="12.75" customHeight="1">
      <c r="A6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1" ht="12.75" customHeight="1">
      <c r="A6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1" ht="12.75" customHeight="1">
      <c r="A6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1" ht="12.75" customHeight="1">
      <c r="A6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1" ht="12.75" customHeight="1">
      <c r="A6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1" ht="12.75" customHeight="1">
      <c r="A6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1" ht="12.75" customHeight="1">
      <c r="A6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1" ht="12.75" customHeight="1">
      <c r="A6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1" ht="12.75" customHeight="1">
      <c r="A6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1" ht="12.75" customHeight="1">
      <c r="A6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1" ht="12.75" customHeight="1">
      <c r="A6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1" ht="12.75" customHeight="1">
      <c r="A6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1" ht="12.75" customHeight="1">
      <c r="A6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1" ht="12.75" customHeight="1">
      <c r="A6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1" ht="12.75" customHeight="1">
      <c r="A6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1" ht="12.75" customHeight="1">
      <c r="A6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1" ht="12.75" customHeight="1">
      <c r="A6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1" ht="12.75" customHeight="1">
      <c r="A7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1" ht="12.75" customHeight="1">
      <c r="A7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1" ht="12.75" customHeight="1">
      <c r="A7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1" ht="12.75" customHeight="1">
      <c r="A7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1" ht="12.75" customHeight="1">
      <c r="A7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1" ht="12.75" customHeight="1">
      <c r="A7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1" ht="12.75" customHeight="1">
      <c r="A7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1" ht="12.75" customHeight="1">
      <c r="A7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1" ht="12.75" customHeight="1">
      <c r="A7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1" ht="12.75" customHeight="1">
      <c r="A7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1" ht="12.75" customHeight="1">
      <c r="A7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1" ht="12.75" customHeight="1">
      <c r="A7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1" ht="12.75" customHeight="1">
      <c r="A7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1" ht="12.75" customHeight="1">
      <c r="A7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1" ht="12.75" customHeight="1">
      <c r="A7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1" ht="12.75" customHeight="1">
      <c r="A7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1" ht="12.75" customHeight="1">
      <c r="A7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1" ht="12.75" customHeight="1">
      <c r="A7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1" ht="12.75" customHeight="1">
      <c r="A7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1" ht="12.75" customHeight="1">
      <c r="A7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1" ht="12.75" customHeight="1">
      <c r="A7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1" ht="12.75" customHeight="1">
      <c r="A7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1" ht="12.75" customHeight="1">
      <c r="A7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1" ht="12.75" customHeight="1">
      <c r="A7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1" ht="12.75" customHeight="1">
      <c r="A7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1" ht="12.75" customHeight="1">
      <c r="A7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1" ht="12.75" customHeight="1">
      <c r="A7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1" ht="12.75" customHeight="1">
      <c r="A7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1" ht="12.75" customHeight="1">
      <c r="A7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1" ht="12.75" customHeight="1">
      <c r="A7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1" ht="12.75" customHeight="1">
      <c r="A7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1" ht="12.75" customHeight="1">
      <c r="A7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1" ht="12.75" customHeight="1">
      <c r="A7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1" ht="12.75" customHeight="1">
      <c r="A7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1" ht="12.75" customHeight="1">
      <c r="A7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1" ht="12.75" customHeight="1">
      <c r="A7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1" ht="12.75" customHeight="1">
      <c r="A7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1" ht="12.75" customHeight="1">
      <c r="A7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1" ht="12.75" customHeight="1">
      <c r="A7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1" ht="12.75" customHeight="1">
      <c r="A7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1" ht="12.75" customHeight="1">
      <c r="A7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1" ht="12.75" customHeight="1">
      <c r="A7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1" ht="12.75" customHeight="1">
      <c r="A7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1" ht="12.75" customHeight="1">
      <c r="A7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1" ht="12.75" customHeight="1">
      <c r="A7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1" ht="12.75" customHeight="1">
      <c r="A7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1" ht="12.75" customHeight="1">
      <c r="A7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1" ht="12.75" customHeight="1">
      <c r="A7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1" ht="12.75" customHeight="1">
      <c r="A7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1" ht="12.75" customHeight="1">
      <c r="A7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1" ht="12.75" customHeight="1">
      <c r="A7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1" ht="12.75" customHeight="1">
      <c r="A7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1" ht="12.75" customHeight="1">
      <c r="A7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1" ht="12.75" customHeight="1">
      <c r="A7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1" ht="12.75" customHeight="1">
      <c r="A7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1" ht="12.75" customHeight="1">
      <c r="A7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1" ht="12.75" customHeight="1">
      <c r="A7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1" ht="12.75" customHeight="1">
      <c r="A7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1" ht="12.75" customHeight="1">
      <c r="A7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1" ht="12.75" customHeight="1">
      <c r="A7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1" ht="12.75" customHeight="1">
      <c r="A7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1" ht="12.75" customHeight="1">
      <c r="A7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1" ht="12.75" customHeight="1">
      <c r="A7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1" ht="12.75" customHeight="1">
      <c r="A7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1" ht="12.75" customHeight="1">
      <c r="A7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1" ht="12.75" customHeight="1">
      <c r="A7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1" ht="12.75" customHeight="1">
      <c r="A7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1" ht="12.75" customHeight="1">
      <c r="A7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1" ht="12.75" customHeight="1">
      <c r="A7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1" ht="12.75" customHeight="1">
      <c r="A7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1" ht="12.75" customHeight="1">
      <c r="A7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1" ht="12.75" customHeight="1">
      <c r="A7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1" ht="12.75" customHeight="1">
      <c r="A7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1" ht="12.75" customHeight="1">
      <c r="A7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1" ht="12.75" customHeight="1">
      <c r="A7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1" ht="12.75" customHeight="1">
      <c r="A7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1" ht="12.75" customHeight="1">
      <c r="A7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1" ht="12.75" customHeight="1">
      <c r="A7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1" ht="12.75" customHeight="1">
      <c r="A7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1" ht="12.75" customHeight="1">
      <c r="A7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1" ht="12.75" customHeight="1">
      <c r="A7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1" ht="12.75" customHeight="1">
      <c r="A7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1" ht="12.75" customHeight="1">
      <c r="A7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1" ht="12.75" customHeight="1">
      <c r="A7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1" ht="12.75" customHeight="1">
      <c r="A7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1" ht="12.75" customHeight="1">
      <c r="A7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1" ht="12.75" customHeight="1">
      <c r="A7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1" ht="12.75" customHeight="1">
      <c r="A7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1" ht="12.75" customHeight="1">
      <c r="A7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1" ht="12.75" customHeight="1">
      <c r="A7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1" ht="12.75" customHeight="1">
      <c r="A7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1" ht="12.75" customHeight="1">
      <c r="A7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1" ht="12.75" customHeight="1">
      <c r="A7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1" ht="12.75" customHeight="1">
      <c r="A7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1" ht="12.75" customHeight="1">
      <c r="A7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1" ht="12.75" customHeight="1">
      <c r="A7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1" ht="12.75" customHeight="1">
      <c r="A7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1" ht="12.75" customHeight="1">
      <c r="A7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1" ht="12.75" customHeight="1">
      <c r="A7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1" ht="12.75" customHeight="1">
      <c r="A7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1" ht="12.75" customHeight="1">
      <c r="A8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1" ht="12.75" customHeight="1">
      <c r="A8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1" ht="12.75" customHeight="1">
      <c r="A8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1" ht="12.75" customHeight="1">
      <c r="A8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1" ht="12.75" customHeight="1">
      <c r="A8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1" ht="12.75" customHeight="1">
      <c r="A8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1" ht="12.75" customHeight="1">
      <c r="A8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1" ht="12.75" customHeight="1">
      <c r="A8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1" ht="12.75" customHeight="1">
      <c r="A8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1" ht="12.75" customHeight="1">
      <c r="A8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1" ht="12.75" customHeight="1">
      <c r="A8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1" ht="12.75" customHeight="1">
      <c r="A8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1" ht="12.75" customHeight="1">
      <c r="A8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1" ht="12.75" customHeight="1">
      <c r="A8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1" ht="12.75" customHeight="1">
      <c r="A8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1" ht="12.75" customHeight="1">
      <c r="A8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1" ht="12.75" customHeight="1">
      <c r="A8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1" ht="12.75" customHeight="1">
      <c r="A8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1" ht="12.75" customHeight="1">
      <c r="A8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1" ht="12.75" customHeight="1">
      <c r="A8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1" ht="12.75" customHeight="1">
      <c r="A8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1" ht="12.75" customHeight="1">
      <c r="A8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1" ht="12.75" customHeight="1">
      <c r="A8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1" ht="12.75" customHeight="1">
      <c r="A8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1" ht="12.75" customHeight="1">
      <c r="A8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1" ht="12.75" customHeight="1">
      <c r="A8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1" ht="12.75" customHeight="1">
      <c r="A8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1" ht="12.75" customHeight="1">
      <c r="A8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1" ht="12.75" customHeight="1">
      <c r="A8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1" ht="12.75" customHeight="1">
      <c r="A8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1" ht="12.75" customHeight="1">
      <c r="A8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1" ht="12.75" customHeight="1">
      <c r="A8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1" ht="12.75" customHeight="1">
      <c r="A8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1" ht="12.75" customHeight="1">
      <c r="A8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1" ht="12.75" customHeight="1">
      <c r="A8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1" ht="12.75" customHeight="1">
      <c r="A8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1" ht="12.75" customHeight="1">
      <c r="A8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1" ht="12.75" customHeight="1">
      <c r="A8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1" ht="12.75" customHeight="1">
      <c r="A8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1" ht="12.75" customHeight="1">
      <c r="A8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1" ht="12.75" customHeight="1">
      <c r="A8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1" ht="12.75" customHeight="1">
      <c r="A8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1" ht="12.75" customHeight="1">
      <c r="A8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1" ht="12.75" customHeight="1">
      <c r="A8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1" ht="12.75" customHeight="1">
      <c r="A8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1" ht="12.75" customHeight="1">
      <c r="A8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1" ht="12.75" customHeight="1">
      <c r="A8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1" ht="12.75" customHeight="1">
      <c r="A8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1" ht="12.75" customHeight="1">
      <c r="A8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1" ht="12.75" customHeight="1">
      <c r="A8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1" ht="12.75" customHeight="1">
      <c r="A8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1" ht="12.75" customHeight="1">
      <c r="A8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1" ht="12.75" customHeight="1">
      <c r="A8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1" ht="12.75" customHeight="1">
      <c r="A8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1" ht="12.75" customHeight="1">
      <c r="A8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1" ht="12.75" customHeight="1">
      <c r="A8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1" ht="12.75" customHeight="1">
      <c r="A8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1" ht="12.75" customHeight="1">
      <c r="A8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1" ht="12.75" customHeight="1">
      <c r="A8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1" ht="12.75" customHeight="1">
      <c r="A8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1" ht="12.75" customHeight="1">
      <c r="A8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1" ht="12.75" customHeight="1">
      <c r="A8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1" ht="12.75" customHeight="1">
      <c r="A8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1" ht="12.75" customHeight="1">
      <c r="A8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1" ht="12.75" customHeight="1">
      <c r="A8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1" ht="12.75" customHeight="1">
      <c r="A8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1" ht="12.75" customHeight="1">
      <c r="A8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1" ht="12.75" customHeight="1">
      <c r="A8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1" ht="12.75" customHeight="1">
      <c r="A8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1" ht="12.75" customHeight="1">
      <c r="A8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1" ht="12.75" customHeight="1">
      <c r="A8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1" ht="12.75" customHeight="1">
      <c r="A8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1" ht="12.75" customHeight="1">
      <c r="A8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1" ht="12.75" customHeight="1">
      <c r="A8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1" ht="12.75" customHeight="1">
      <c r="A8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1" ht="12.75" customHeight="1">
      <c r="A8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1" ht="12.75" customHeight="1">
      <c r="A8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1" ht="12.75" customHeight="1">
      <c r="A8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1" ht="12.75" customHeight="1">
      <c r="A8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1" ht="12.75" customHeight="1">
      <c r="A8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1" ht="12.75" customHeight="1">
      <c r="A8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1" ht="12.75" customHeight="1">
      <c r="A8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1" ht="12.75" customHeight="1">
      <c r="A8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1" ht="12.75" customHeight="1">
      <c r="A8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1" ht="12.75" customHeight="1">
      <c r="A8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1" ht="12.75" customHeight="1">
      <c r="A8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1" ht="12.75" customHeight="1">
      <c r="A8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1" ht="12.75" customHeight="1">
      <c r="A8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1" ht="12.75" customHeight="1">
      <c r="A8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1" ht="12.75" customHeight="1">
      <c r="A8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1" ht="12.75" customHeight="1">
      <c r="A8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1" ht="12.75" customHeight="1">
      <c r="A8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1" ht="12.75" customHeight="1">
      <c r="A8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1" ht="12.75" customHeight="1">
      <c r="A8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1" ht="12.75" customHeight="1">
      <c r="A8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1" ht="12.75" customHeight="1">
      <c r="A8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1" ht="12.75" customHeight="1">
      <c r="A8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1" ht="12.75" customHeight="1">
      <c r="A8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1" ht="12.75" customHeight="1">
      <c r="A8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1" ht="12.75" customHeight="1">
      <c r="A8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1" ht="12.75" customHeight="1">
      <c r="A9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1" ht="12.75" customHeight="1">
      <c r="A9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1" ht="12.75" customHeight="1">
      <c r="A9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1" ht="12.75" customHeight="1">
      <c r="A9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1" ht="12.75" customHeight="1">
      <c r="A9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1" ht="12.75" customHeight="1">
      <c r="A9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1" ht="12.75" customHeight="1">
      <c r="A9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1" ht="12.75" customHeight="1">
      <c r="A9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1" ht="12.75" customHeight="1">
      <c r="A9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1" ht="12.75" customHeight="1">
      <c r="A9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1" ht="12.75" customHeight="1">
      <c r="A9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1" ht="12.75" customHeight="1">
      <c r="A9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1" ht="12.75" customHeight="1">
      <c r="A9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1" ht="12.75" customHeight="1">
      <c r="A9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1" ht="12.75" customHeight="1">
      <c r="A9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1" ht="12.75" customHeight="1">
      <c r="A9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1" ht="12.75" customHeight="1">
      <c r="A9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1" ht="12.75" customHeight="1">
      <c r="A9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1" ht="12.75" customHeight="1">
      <c r="A9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1" ht="12.75" customHeight="1">
      <c r="A9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1" ht="12.75" customHeight="1">
      <c r="A9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1" ht="12.75" customHeight="1">
      <c r="A9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1" ht="12.75" customHeight="1">
      <c r="A9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1" ht="12.75" customHeight="1">
      <c r="A9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1" ht="12.75" customHeight="1">
      <c r="A9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1" ht="12.75" customHeight="1">
      <c r="A9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1" ht="12.75" customHeight="1">
      <c r="A9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1" ht="12.75" customHeight="1">
      <c r="A9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1" ht="12.75" customHeight="1">
      <c r="A9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1" ht="12.75" customHeight="1">
      <c r="A9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1" ht="12.75" customHeight="1">
      <c r="A9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1" ht="12.75" customHeight="1">
      <c r="A9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1" ht="12.75" customHeight="1">
      <c r="A9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1" ht="12.75" customHeight="1">
      <c r="A9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1" ht="12.75" customHeight="1">
      <c r="A9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1" ht="12.75" customHeight="1">
      <c r="A9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1" ht="12.75" customHeight="1">
      <c r="A9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1" ht="12.75" customHeight="1">
      <c r="A9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1" ht="12.75" customHeight="1">
      <c r="A9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1" ht="12.75" customHeight="1">
      <c r="A9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1" ht="12.75" customHeight="1">
      <c r="A9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1" ht="12.75" customHeight="1">
      <c r="A9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1" ht="12.75" customHeight="1">
      <c r="A9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1" ht="12.75" customHeight="1">
      <c r="A9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1" ht="12.75" customHeight="1">
      <c r="A9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1" ht="12.75" customHeight="1">
      <c r="A9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1" ht="12.75" customHeight="1">
      <c r="A9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1" ht="12.75" customHeight="1">
      <c r="A9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1" ht="12.75" customHeight="1">
      <c r="A9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1" ht="12.75" customHeight="1">
      <c r="A9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1" ht="12.75" customHeight="1">
      <c r="A9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1" ht="12.75" customHeight="1">
      <c r="A9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1" ht="12.75" customHeight="1">
      <c r="A9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1" ht="12.75" customHeight="1">
      <c r="A9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1" ht="12.75" customHeight="1">
      <c r="A9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1" ht="12.75" customHeight="1">
      <c r="A9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1" ht="12.75" customHeight="1">
      <c r="A9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1" ht="12.75" customHeight="1">
      <c r="A9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1" ht="12.75" customHeight="1">
      <c r="A9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1" ht="12.75" customHeight="1">
      <c r="A9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1" ht="12.75" customHeight="1">
      <c r="A9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1" ht="12.75" customHeight="1">
      <c r="A9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1" ht="12.75" customHeight="1">
      <c r="A9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1" ht="12.75" customHeight="1">
      <c r="A9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1" ht="12.75" customHeight="1">
      <c r="A9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1" ht="12.75" customHeight="1">
      <c r="A9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1" ht="12.75" customHeight="1">
      <c r="A9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1" ht="12.75" customHeight="1">
      <c r="A9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1" ht="12.75" customHeight="1">
      <c r="A9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1" ht="12.75" customHeight="1">
      <c r="A9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1" ht="12.75" customHeight="1">
      <c r="A9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1" ht="12.75" customHeight="1">
      <c r="A9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1" ht="12.75" customHeight="1">
      <c r="A9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1" ht="12.75" customHeight="1">
      <c r="A9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1" ht="12.75" customHeight="1">
      <c r="A9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1" ht="12.75" customHeight="1">
      <c r="A9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1" ht="12.75" customHeight="1">
      <c r="A9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31" ht="12.75" customHeight="1">
      <c r="A9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31" ht="12.75" customHeight="1">
      <c r="A9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1:31" ht="12.75" customHeight="1">
      <c r="A9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0" spans="1:31" ht="12.75" customHeight="1">
      <c r="A9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1" spans="1:31" ht="12.75" customHeight="1">
      <c r="A9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2" spans="1:31" ht="12.75" customHeight="1">
      <c r="A9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3" spans="1:31" ht="12.75" customHeight="1">
      <c r="A9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4" spans="1:31" ht="12.75" customHeight="1">
      <c r="A9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5" spans="1:31" ht="12.75" customHeight="1">
      <c r="A9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6" spans="1:31" ht="12.75" customHeight="1">
      <c r="A9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7" spans="1:31" ht="12.75" customHeight="1">
      <c r="A9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8" spans="1:31" ht="12.75" customHeight="1">
      <c r="A9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9" spans="1:31" ht="12.75" customHeight="1">
      <c r="A9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0" spans="1:31" ht="12.75" customHeight="1">
      <c r="A9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1" spans="1:31" ht="12.75" customHeight="1">
      <c r="A9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2" spans="1:31" ht="12.75" customHeight="1">
      <c r="A9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3" spans="1:31" ht="12.75" customHeight="1">
      <c r="A9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4" spans="1:31" ht="12.75" customHeight="1">
      <c r="A9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5" spans="1:31" ht="12.75" customHeight="1">
      <c r="A9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6" spans="1:31" ht="12.75" customHeight="1">
      <c r="A9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7" spans="1:31" ht="12.75" customHeight="1">
      <c r="A9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8" spans="1:31" ht="12.75" customHeight="1">
      <c r="A9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9" spans="1:31" ht="12.75" customHeight="1">
      <c r="A9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0" spans="1:31" ht="12.75" customHeight="1">
      <c r="A10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1" spans="1:31" ht="12.75" customHeight="1">
      <c r="A10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2" ht="14.4"/>
    <row r="1003" ht="14.4"/>
    <row r="1004" ht="14.4"/>
    <row r="1005" ht="14.4"/>
    <row r="1006" ht="14.4"/>
    <row r="1007" ht="14.4"/>
    <row r="1008" ht="14.4"/>
    <row r="1009" ht="14.4"/>
    <row r="1010" ht="14.4"/>
    <row r="1011" ht="14.4"/>
    <row r="1012" ht="14.4"/>
    <row r="1013" ht="14.4"/>
    <row r="1014" ht="14.4"/>
    <row r="1015" ht="14.4"/>
    <row r="1016" ht="14.4"/>
    <row r="1017" ht="14.4"/>
    <row r="1018" ht="14.4"/>
    <row r="1019" ht="14.4"/>
    <row r="1020" ht="14.4"/>
    <row r="1021" ht="14.4"/>
    <row r="1022" ht="14.4"/>
    <row r="1023" ht="14.4"/>
    <row r="1024" ht="14.4"/>
    <row r="1025" ht="14.4"/>
    <row r="1026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J976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.57142857142857" customWidth="1"/>
    <col min="3" max="3" width="4.42857142857143" customWidth="1"/>
    <col min="4" max="4" width="11.4285714285714" customWidth="1"/>
    <col min="5" max="5" width="10.5714285714286" customWidth="1"/>
    <col min="6" max="6" width="8.85714285714286" customWidth="1"/>
    <col min="7" max="7" width="9.85714285714286" customWidth="1"/>
    <col min="8" max="8" width="11.8571428571429" customWidth="1"/>
    <col min="9" max="9" width="9.71428571428571" customWidth="1"/>
    <col min="10" max="10" width="5.14285714285714" customWidth="1"/>
    <col min="11" max="11" width="8" customWidth="1"/>
    <col min="12" max="12" width="5.28571428571429" customWidth="1"/>
    <col min="13" max="13" width="4.42857142857143" customWidth="1"/>
    <col min="14" max="14" width="19.7142857142857" customWidth="1"/>
    <col min="15" max="31" width="8" customWidth="1"/>
    <col min="32" max="36" width="12.5714285714286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19"/>
      <c s="20"/>
      <c s="2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20"/>
      <c s="20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85">
        <v>1.1574074074074073E-05</v>
      </c>
      <c s="16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476</v>
      </c>
      <c s="1"/>
      <c s="16"/>
      <c s="25"/>
      <c s="25"/>
      <c s="25"/>
      <c s="73"/>
      <c s="19"/>
      <c s="20"/>
      <c s="20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2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/>
      <c s="33" t="s">
        <v>475</v>
      </c>
      <c s="34"/>
      <c s="35"/>
      <c s="35"/>
      <c s="35"/>
      <c s="26"/>
      <c s="27"/>
      <c s="28"/>
      <c s="28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37"/>
      <c s="28"/>
      <c s="28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26</v>
      </c>
      <c s="86" t="s">
        <v>28</v>
      </c>
      <c s="87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6" ht="15.75" customHeight="1">
      <c r="A9" s="70">
        <v>1</v>
      </c>
      <c s="58" t="s">
        <v>393</v>
      </c>
      <c s="49">
        <v>243</v>
      </c>
      <c s="50" t="s">
        <v>506</v>
      </c>
      <c s="51" t="s">
        <v>551</v>
      </c>
      <c s="52" t="s">
        <v>552</v>
      </c>
      <c s="53" t="s">
        <v>553</v>
      </c>
      <c s="53" t="s">
        <v>97</v>
      </c>
      <c s="53" t="s">
        <v>67</v>
      </c>
      <c s="54">
        <f t="shared" si="0" ref="J9:J20">IF(ISBLANK(K9),"",TRUNC(0.907*((K9/$E$3)-82)^2))</f>
        <v>1005</v>
      </c>
      <c s="88">
        <v>0.00056377314814814821</v>
      </c>
      <c s="89">
        <v>0.19800000000000001</v>
      </c>
      <c s="48" t="str">
        <f t="shared" si="1" ref="M9:M32">IF(ISBLANK(K9),"",IF(K9&gt;0.000730787037037037,"",IF(K9&lt;=0.000541666666666667,"TSM",IF(K9&lt;=0.000561342592592593,"SM",IF(K9&lt;=0.000581018518518519,"KSM",IF(K9&lt;=0.000607638888888889,"I A",IF(K9&lt;=0.000661342592592593,"II A",IF(K9&lt;=0.000730787037037037,"III A"))))))))</f>
        <v>KSM</v>
      </c>
      <c s="53" t="s">
        <v>554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0" spans="1:36" ht="15.75" customHeight="1">
      <c r="A10" s="70">
        <v>2</v>
      </c>
      <c s="58" t="s">
        <v>397</v>
      </c>
      <c s="49">
        <v>173</v>
      </c>
      <c s="50" t="s">
        <v>555</v>
      </c>
      <c s="51" t="s">
        <v>556</v>
      </c>
      <c s="52" t="s">
        <v>479</v>
      </c>
      <c s="53" t="s">
        <v>59</v>
      </c>
      <c s="53" t="s">
        <v>77</v>
      </c>
      <c s="53" t="s">
        <v>67</v>
      </c>
      <c s="54">
        <f t="shared" si="0"/>
        <v>999</v>
      </c>
      <c s="88">
        <v>0.00056493055555555561</v>
      </c>
      <c s="89">
        <v>0.20399999999999999</v>
      </c>
      <c s="48" t="str">
        <f t="shared" si="1"/>
        <v>KSM</v>
      </c>
      <c s="53" t="s">
        <v>557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1" spans="1:36" ht="15.75" customHeight="1">
      <c r="A11" s="70">
        <v>3</v>
      </c>
      <c s="58" t="s">
        <v>393</v>
      </c>
      <c s="49">
        <v>99</v>
      </c>
      <c s="50" t="s">
        <v>234</v>
      </c>
      <c s="51" t="s">
        <v>537</v>
      </c>
      <c s="52" t="s">
        <v>538</v>
      </c>
      <c s="53" t="s">
        <v>539</v>
      </c>
      <c s="53" t="s">
        <v>540</v>
      </c>
      <c s="53" t="s">
        <v>250</v>
      </c>
      <c s="54">
        <f t="shared" si="0"/>
        <v>924</v>
      </c>
      <c s="88">
        <v>0.00057951388888888885</v>
      </c>
      <c s="89">
        <v>0.19</v>
      </c>
      <c s="48" t="str">
        <f t="shared" si="1"/>
        <v>KSM</v>
      </c>
      <c s="53" t="s">
        <v>541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2" spans="1:36" ht="15.75" customHeight="1">
      <c r="A12" s="70">
        <v>4</v>
      </c>
      <c s="58" t="s">
        <v>397</v>
      </c>
      <c s="49">
        <v>174</v>
      </c>
      <c s="50" t="s">
        <v>542</v>
      </c>
      <c s="51" t="s">
        <v>543</v>
      </c>
      <c s="52" t="s">
        <v>544</v>
      </c>
      <c s="53" t="s">
        <v>59</v>
      </c>
      <c s="53" t="s">
        <v>127</v>
      </c>
      <c s="53"/>
      <c s="54">
        <f t="shared" si="0"/>
        <v>819</v>
      </c>
      <c s="88">
        <v>0.00060115740740740735</v>
      </c>
      <c s="89">
        <v>0.21199999999999999</v>
      </c>
      <c s="48" t="str">
        <f t="shared" si="1"/>
        <v>I A</v>
      </c>
      <c s="53" t="s">
        <v>545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3" spans="1:36" ht="15.75" customHeight="1">
      <c r="A13" s="70">
        <v>5</v>
      </c>
      <c s="58" t="s">
        <v>398</v>
      </c>
      <c s="49">
        <v>114</v>
      </c>
      <c s="50" t="s">
        <v>558</v>
      </c>
      <c s="51" t="s">
        <v>559</v>
      </c>
      <c s="52" t="s">
        <v>560</v>
      </c>
      <c s="53" t="s">
        <v>373</v>
      </c>
      <c s="53" t="s">
        <v>374</v>
      </c>
      <c s="53" t="s">
        <v>561</v>
      </c>
      <c s="54">
        <f t="shared" si="0"/>
        <v>793</v>
      </c>
      <c s="88">
        <v>0.00060682870370370372</v>
      </c>
      <c s="89">
        <v>0.24299999999999999</v>
      </c>
      <c s="48" t="str">
        <f t="shared" si="1"/>
        <v>I A</v>
      </c>
      <c s="53" t="s">
        <v>562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4" spans="1:36" ht="15.75" customHeight="1">
      <c r="A14" s="70">
        <v>6</v>
      </c>
      <c s="58" t="s">
        <v>393</v>
      </c>
      <c s="49">
        <v>236</v>
      </c>
      <c s="50" t="s">
        <v>506</v>
      </c>
      <c s="51" t="s">
        <v>507</v>
      </c>
      <c s="52" t="s">
        <v>508</v>
      </c>
      <c s="53" t="s">
        <v>509</v>
      </c>
      <c s="53" t="s">
        <v>510</v>
      </c>
      <c s="53"/>
      <c s="54">
        <f t="shared" si="0"/>
        <v>778</v>
      </c>
      <c s="88">
        <v>0.00061006944444444444</v>
      </c>
      <c s="89">
        <v>0.22700000000000001</v>
      </c>
      <c s="48" t="str">
        <f t="shared" si="1"/>
        <v>II A</v>
      </c>
      <c s="53" t="s">
        <v>511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5" spans="1:36" ht="15.75" customHeight="1">
      <c r="A15" s="70">
        <v>7</v>
      </c>
      <c s="58" t="s">
        <v>397</v>
      </c>
      <c s="49">
        <v>74</v>
      </c>
      <c s="50" t="s">
        <v>512</v>
      </c>
      <c s="51" t="s">
        <v>513</v>
      </c>
      <c s="52" t="s">
        <v>514</v>
      </c>
      <c s="53" t="s">
        <v>10</v>
      </c>
      <c s="53" t="s">
        <v>72</v>
      </c>
      <c s="53"/>
      <c s="54">
        <f t="shared" si="0"/>
        <v>777</v>
      </c>
      <c s="88">
        <v>0.00061030092592592592</v>
      </c>
      <c s="89">
        <v>0.30199999999999999</v>
      </c>
      <c s="48" t="str">
        <f t="shared" si="1"/>
        <v>II A</v>
      </c>
      <c s="53" t="s">
        <v>137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6" spans="1:36" ht="15.75" customHeight="1">
      <c r="A16" s="70">
        <v>8</v>
      </c>
      <c s="58" t="s">
        <v>398</v>
      </c>
      <c s="49">
        <v>212</v>
      </c>
      <c s="50" t="s">
        <v>307</v>
      </c>
      <c s="51" t="s">
        <v>546</v>
      </c>
      <c s="52" t="s">
        <v>547</v>
      </c>
      <c s="53" t="s">
        <v>120</v>
      </c>
      <c s="53" t="s">
        <v>66</v>
      </c>
      <c s="53" t="s">
        <v>121</v>
      </c>
      <c s="54">
        <f t="shared" si="0"/>
        <v>772</v>
      </c>
      <c s="88">
        <v>0.00061122685185185184</v>
      </c>
      <c s="89">
        <v>0.19</v>
      </c>
      <c s="48" t="str">
        <f t="shared" si="1"/>
        <v>II A</v>
      </c>
      <c s="53" t="s">
        <v>122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7" spans="1:36" ht="15.75" customHeight="1">
      <c r="A17" s="70">
        <v>9</v>
      </c>
      <c s="58" t="s">
        <v>393</v>
      </c>
      <c s="49">
        <v>136</v>
      </c>
      <c s="50" t="s">
        <v>523</v>
      </c>
      <c s="51" t="s">
        <v>524</v>
      </c>
      <c s="52" t="s">
        <v>525</v>
      </c>
      <c s="53" t="s">
        <v>526</v>
      </c>
      <c s="53"/>
      <c s="53"/>
      <c s="54">
        <f t="shared" si="0"/>
        <v>741</v>
      </c>
      <c s="88">
        <v>0.0006180555555555555</v>
      </c>
      <c s="89">
        <v>0.17999999999999999</v>
      </c>
      <c s="48" t="str">
        <f t="shared" si="1"/>
        <v>II A</v>
      </c>
      <c s="53" t="s">
        <v>527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8" spans="1:36" ht="15.75" customHeight="1">
      <c r="A18" s="70">
        <v>10</v>
      </c>
      <c s="58" t="s">
        <v>392</v>
      </c>
      <c s="49">
        <v>211</v>
      </c>
      <c s="50" t="s">
        <v>515</v>
      </c>
      <c s="51" t="s">
        <v>516</v>
      </c>
      <c s="52" t="s">
        <v>517</v>
      </c>
      <c s="53" t="s">
        <v>120</v>
      </c>
      <c s="53" t="s">
        <v>66</v>
      </c>
      <c s="53" t="s">
        <v>518</v>
      </c>
      <c s="54">
        <f t="shared" si="0"/>
        <v>740</v>
      </c>
      <c s="88">
        <v>0.00061840277777777772</v>
      </c>
      <c s="89">
        <v>0.17799999999999999</v>
      </c>
      <c s="48" t="str">
        <f t="shared" si="1"/>
        <v>II A</v>
      </c>
      <c s="53" t="s">
        <v>519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19" spans="1:36" ht="15.75" customHeight="1">
      <c r="A19" s="70">
        <v>11</v>
      </c>
      <c s="58" t="s">
        <v>397</v>
      </c>
      <c s="49">
        <v>210</v>
      </c>
      <c s="50" t="s">
        <v>528</v>
      </c>
      <c s="51" t="s">
        <v>529</v>
      </c>
      <c s="52" t="s">
        <v>530</v>
      </c>
      <c s="53" t="s">
        <v>120</v>
      </c>
      <c s="53" t="s">
        <v>66</v>
      </c>
      <c s="53" t="s">
        <v>121</v>
      </c>
      <c s="54">
        <f t="shared" si="0"/>
        <v>712</v>
      </c>
      <c s="88">
        <v>0.00062476851851851853</v>
      </c>
      <c s="89">
        <v>0.254</v>
      </c>
      <c s="48" t="str">
        <f t="shared" si="1"/>
        <v>II A</v>
      </c>
      <c s="53" t="s">
        <v>122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0" spans="1:36" ht="15.75" customHeight="1">
      <c r="A20" s="70">
        <v>12</v>
      </c>
      <c s="58" t="s">
        <v>398</v>
      </c>
      <c s="49">
        <v>141</v>
      </c>
      <c s="50" t="s">
        <v>531</v>
      </c>
      <c s="51" t="s">
        <v>532</v>
      </c>
      <c s="52" t="s">
        <v>533</v>
      </c>
      <c s="53" t="s">
        <v>10</v>
      </c>
      <c s="53"/>
      <c s="53" t="s">
        <v>418</v>
      </c>
      <c s="54">
        <f t="shared" si="0"/>
        <v>691</v>
      </c>
      <c s="88">
        <v>0.00062939814814814813</v>
      </c>
      <c s="89">
        <v>0.19400000000000001</v>
      </c>
      <c s="48" t="str">
        <f t="shared" si="1"/>
        <v>II A</v>
      </c>
      <c s="53" t="s">
        <v>497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1" spans="1:36" ht="15.75" customHeight="1">
      <c r="A21" s="70">
        <v>13</v>
      </c>
      <c s="58" t="s">
        <v>393</v>
      </c>
      <c s="49">
        <v>258</v>
      </c>
      <c s="50" t="s">
        <v>477</v>
      </c>
      <c s="51" t="s">
        <v>478</v>
      </c>
      <c s="52" t="s">
        <v>479</v>
      </c>
      <c s="53" t="s">
        <v>65</v>
      </c>
      <c s="53" t="s">
        <v>480</v>
      </c>
      <c s="53" t="s">
        <v>104</v>
      </c>
      <c s="54"/>
      <c s="88">
        <v>0.00063009259259259257</v>
      </c>
      <c s="89">
        <v>0.24399999999999999</v>
      </c>
      <c s="48" t="str">
        <f t="shared" si="1"/>
        <v>II A</v>
      </c>
      <c s="53" t="s">
        <v>481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2" spans="1:36" ht="15.75" customHeight="1">
      <c r="A22" s="70">
        <v>14</v>
      </c>
      <c s="58" t="s">
        <v>398</v>
      </c>
      <c s="49">
        <v>68</v>
      </c>
      <c s="50" t="s">
        <v>520</v>
      </c>
      <c s="51" t="s">
        <v>521</v>
      </c>
      <c s="52" t="s">
        <v>522</v>
      </c>
      <c s="53" t="s">
        <v>10</v>
      </c>
      <c s="53" t="s">
        <v>72</v>
      </c>
      <c s="53"/>
      <c s="54"/>
      <c s="88">
        <v>0.00063078703703703702</v>
      </c>
      <c s="89">
        <v>0.26700000000000002</v>
      </c>
      <c s="48" t="str">
        <f t="shared" si="1"/>
        <v>II A</v>
      </c>
      <c s="53" t="s">
        <v>89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3" spans="1:36" ht="15.75" customHeight="1">
      <c r="A23" s="70">
        <v>15</v>
      </c>
      <c s="58" t="s">
        <v>392</v>
      </c>
      <c s="49">
        <v>239</v>
      </c>
      <c s="50" t="s">
        <v>482</v>
      </c>
      <c s="51" t="s">
        <v>483</v>
      </c>
      <c s="52" t="s">
        <v>484</v>
      </c>
      <c s="53" t="s">
        <v>120</v>
      </c>
      <c s="53" t="s">
        <v>426</v>
      </c>
      <c s="53"/>
      <c s="54"/>
      <c s="88">
        <v>0.00064606481481481481</v>
      </c>
      <c s="89">
        <v>0.16800000000000001</v>
      </c>
      <c s="48" t="str">
        <f t="shared" si="1"/>
        <v>II A</v>
      </c>
      <c s="53" t="s">
        <v>427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4" spans="1:36" ht="15.75" customHeight="1">
      <c r="A24" s="70">
        <v>16</v>
      </c>
      <c s="58" t="s">
        <v>398</v>
      </c>
      <c s="49">
        <v>103</v>
      </c>
      <c s="50" t="s">
        <v>485</v>
      </c>
      <c s="51" t="s">
        <v>486</v>
      </c>
      <c s="52" t="s">
        <v>487</v>
      </c>
      <c s="53" t="s">
        <v>444</v>
      </c>
      <c s="53" t="s">
        <v>445</v>
      </c>
      <c s="53"/>
      <c s="54"/>
      <c s="88">
        <v>0.00064664351851851851</v>
      </c>
      <c s="89">
        <v>0.19500000000000001</v>
      </c>
      <c s="48" t="str">
        <f t="shared" si="1"/>
        <v>II A</v>
      </c>
      <c s="53" t="s">
        <v>446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5" spans="1:36" ht="15.75" customHeight="1">
      <c r="A25" s="70">
        <v>17</v>
      </c>
      <c s="58" t="s">
        <v>397</v>
      </c>
      <c s="49">
        <v>208</v>
      </c>
      <c s="50" t="s">
        <v>491</v>
      </c>
      <c s="51" t="s">
        <v>330</v>
      </c>
      <c s="52" t="s">
        <v>492</v>
      </c>
      <c s="53" t="s">
        <v>120</v>
      </c>
      <c s="53" t="s">
        <v>66</v>
      </c>
      <c s="53" t="s">
        <v>121</v>
      </c>
      <c s="54"/>
      <c s="88">
        <v>0.00065370370370370365</v>
      </c>
      <c s="89">
        <v>0.23499999999999999</v>
      </c>
      <c s="48" t="str">
        <f t="shared" si="1"/>
        <v>II A</v>
      </c>
      <c s="53" t="s">
        <v>493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6" spans="1:36" ht="15.75" customHeight="1">
      <c r="A26" s="70">
        <v>18</v>
      </c>
      <c s="58" t="s">
        <v>397</v>
      </c>
      <c s="49">
        <v>153</v>
      </c>
      <c s="50" t="s">
        <v>488</v>
      </c>
      <c s="51" t="s">
        <v>489</v>
      </c>
      <c s="52" t="s">
        <v>490</v>
      </c>
      <c s="53" t="s">
        <v>126</v>
      </c>
      <c s="53"/>
      <c s="53" t="s">
        <v>128</v>
      </c>
      <c s="54"/>
      <c s="88">
        <v>0.00065416666666666672</v>
      </c>
      <c s="89">
        <v>0.16200000000000001</v>
      </c>
      <c s="48" t="str">
        <f t="shared" si="1"/>
        <v>II A</v>
      </c>
      <c s="53" t="s">
        <v>273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7" spans="1:36" ht="15.75" customHeight="1">
      <c r="A27" s="70">
        <v>19</v>
      </c>
      <c s="58" t="s">
        <v>398</v>
      </c>
      <c s="49">
        <v>140</v>
      </c>
      <c s="50" t="s">
        <v>494</v>
      </c>
      <c s="51" t="s">
        <v>495</v>
      </c>
      <c s="52" t="s">
        <v>496</v>
      </c>
      <c s="53" t="s">
        <v>10</v>
      </c>
      <c s="53"/>
      <c s="53" t="s">
        <v>418</v>
      </c>
      <c s="54"/>
      <c s="88">
        <v>0.00065543981481481486</v>
      </c>
      <c s="89">
        <v>0.27200000000000002</v>
      </c>
      <c s="48" t="str">
        <f t="shared" si="1"/>
        <v>II A</v>
      </c>
      <c s="53" t="s">
        <v>497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8" spans="1:36" ht="15.75" customHeight="1">
      <c r="A28" s="70">
        <v>20</v>
      </c>
      <c s="58" t="s">
        <v>393</v>
      </c>
      <c s="49">
        <v>115</v>
      </c>
      <c s="50" t="s">
        <v>498</v>
      </c>
      <c s="51" t="s">
        <v>499</v>
      </c>
      <c s="52" t="s">
        <v>500</v>
      </c>
      <c s="53" t="s">
        <v>373</v>
      </c>
      <c s="53" t="s">
        <v>374</v>
      </c>
      <c s="53" t="s">
        <v>375</v>
      </c>
      <c s="54"/>
      <c s="88">
        <v>0.00065914351851851854</v>
      </c>
      <c s="89">
        <v>0.155</v>
      </c>
      <c s="48" t="str">
        <f t="shared" si="1"/>
        <v>II A</v>
      </c>
      <c s="53" t="s">
        <v>501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29" spans="1:36" ht="15.75" customHeight="1">
      <c r="A29" s="70">
        <v>21</v>
      </c>
      <c s="58" t="s">
        <v>392</v>
      </c>
      <c s="49">
        <v>238</v>
      </c>
      <c s="50" t="s">
        <v>563</v>
      </c>
      <c s="51" t="s">
        <v>564</v>
      </c>
      <c s="52" t="s">
        <v>565</v>
      </c>
      <c s="53" t="s">
        <v>566</v>
      </c>
      <c s="53" t="s">
        <v>426</v>
      </c>
      <c s="53"/>
      <c s="54"/>
      <c s="88">
        <v>0.0006630787037037037</v>
      </c>
      <c s="89">
        <v>0.216</v>
      </c>
      <c s="48" t="str">
        <f t="shared" si="1"/>
        <v>III A</v>
      </c>
      <c s="53" t="s">
        <v>567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0" spans="1:36" ht="15.75" customHeight="1">
      <c r="A30" s="70">
        <v>22</v>
      </c>
      <c s="58" t="s">
        <v>392</v>
      </c>
      <c s="49">
        <v>263</v>
      </c>
      <c s="50" t="s">
        <v>502</v>
      </c>
      <c s="51" t="s">
        <v>503</v>
      </c>
      <c s="52" t="s">
        <v>504</v>
      </c>
      <c s="53" t="s">
        <v>417</v>
      </c>
      <c s="53"/>
      <c s="53"/>
      <c s="54"/>
      <c s="88">
        <v>0.00067291666666666672</v>
      </c>
      <c s="89">
        <v>0.16300000000000001</v>
      </c>
      <c s="48" t="str">
        <f t="shared" si="1"/>
        <v>III A</v>
      </c>
      <c s="53" t="s">
        <v>505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1" spans="1:36" ht="15.75" customHeight="1">
      <c r="A31" s="48"/>
      <c s="58" t="s">
        <v>392</v>
      </c>
      <c s="49">
        <v>4</v>
      </c>
      <c s="50" t="s">
        <v>534</v>
      </c>
      <c s="51" t="s">
        <v>535</v>
      </c>
      <c s="52" t="s">
        <v>536</v>
      </c>
      <c s="53" t="s">
        <v>298</v>
      </c>
      <c s="53" t="s">
        <v>60</v>
      </c>
      <c s="53"/>
      <c s="54"/>
      <c s="91" t="s">
        <v>175</v>
      </c>
      <c s="89"/>
      <c s="48" t="str">
        <f t="shared" si="1"/>
        <v/>
      </c>
      <c s="53" t="s">
        <v>353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2" spans="1:36" ht="15.75" customHeight="1">
      <c r="A32" s="48"/>
      <c s="58" t="s">
        <v>392</v>
      </c>
      <c s="49">
        <v>242</v>
      </c>
      <c s="50" t="s">
        <v>548</v>
      </c>
      <c s="51" t="s">
        <v>549</v>
      </c>
      <c s="52" t="s">
        <v>550</v>
      </c>
      <c s="53" t="s">
        <v>10</v>
      </c>
      <c s="53"/>
      <c s="53" t="s">
        <v>67</v>
      </c>
      <c s="54"/>
      <c s="88" t="s">
        <v>175</v>
      </c>
      <c s="89"/>
      <c s="48" t="str">
        <f t="shared" si="1"/>
        <v/>
      </c>
      <c s="53" t="s">
        <v>157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60"/>
      <c s="60"/>
      <c s="60"/>
      <c s="60"/>
      <c s="60"/>
    </row>
    <row r="33" spans="1:31" ht="12.75" customHeight="1">
      <c r="A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2.75" customHeight="1">
      <c r="A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2.75" customHeight="1">
      <c r="A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2.75" customHeight="1">
      <c r="A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1" ht="12.75" customHeight="1">
      <c r="A2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1" ht="12.75" customHeight="1">
      <c r="A2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1" ht="12.75" customHeight="1">
      <c r="A2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1" ht="12.75" customHeight="1">
      <c r="A2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1" ht="12.75" customHeight="1">
      <c r="A2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1" ht="12.75" customHeight="1">
      <c r="A2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1" ht="12.75" customHeight="1">
      <c r="A2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1" ht="12.75" customHeight="1">
      <c r="A2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1" ht="12.75" customHeight="1">
      <c r="A2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1" ht="12.75" customHeight="1">
      <c r="A2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1" ht="12.75" customHeight="1">
      <c r="A2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1" ht="12.75" customHeight="1">
      <c r="A2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1" ht="12.75" customHeight="1">
      <c r="A2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1" ht="12.75" customHeight="1">
      <c r="A2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1" ht="12.75" customHeight="1">
      <c r="A2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1" ht="12.75" customHeight="1">
      <c r="A2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1" ht="12.75" customHeight="1">
      <c r="A2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1" ht="12.75" customHeight="1">
      <c r="A2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1" ht="12.75" customHeight="1">
      <c r="A2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1" ht="12.75" customHeight="1">
      <c r="A2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1" ht="12.75" customHeight="1">
      <c r="A2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1" ht="12.75" customHeight="1">
      <c r="A2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1" ht="12.75" customHeight="1">
      <c r="A2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1" ht="12.75" customHeight="1">
      <c r="A2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1" ht="12.75" customHeight="1">
      <c r="A2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1" ht="12.75" customHeight="1">
      <c r="A2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1" ht="12.75" customHeight="1">
      <c r="A2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1" ht="12.75" customHeight="1">
      <c r="A2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1" ht="12.75" customHeight="1">
      <c r="A2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1" ht="12.75" customHeight="1">
      <c r="A2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1" ht="12.75" customHeight="1">
      <c r="A2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1" ht="12.75" customHeight="1">
      <c r="A2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1" ht="12.75" customHeight="1">
      <c r="A2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1" ht="12.75" customHeight="1">
      <c r="A2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1" ht="12.75" customHeight="1">
      <c r="A2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1" ht="12.75" customHeight="1">
      <c r="A2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1" ht="12.75" customHeight="1">
      <c r="A2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1" ht="12.75" customHeight="1">
      <c r="A2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1" ht="12.75" customHeight="1">
      <c r="A2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1" ht="12.75" customHeight="1">
      <c r="A2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1" ht="12.75" customHeight="1">
      <c r="A2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1" ht="12.75" customHeight="1">
      <c r="A2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1" ht="12.75" customHeight="1">
      <c r="A2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1" ht="12.75" customHeight="1">
      <c r="A2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1" ht="12.75" customHeight="1">
      <c r="A2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1" ht="12.75" customHeight="1">
      <c r="A2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1" ht="12.75" customHeight="1">
      <c r="A2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1" ht="12.75" customHeight="1">
      <c r="A2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1" ht="12.75" customHeight="1">
      <c r="A2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1" ht="12.75" customHeight="1">
      <c r="A2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1" ht="12.75" customHeight="1">
      <c r="A2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1" ht="12.75" customHeight="1">
      <c r="A2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1" ht="12.75" customHeight="1">
      <c r="A2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1" ht="12.75" customHeight="1">
      <c r="A2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1" ht="12.75" customHeight="1">
      <c r="A2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1" ht="12.75" customHeight="1">
      <c r="A2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1" ht="12.75" customHeight="1">
      <c r="A2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1" ht="12.75" customHeight="1">
      <c r="A2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1" ht="12.75" customHeight="1">
      <c r="A2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1" ht="12.75" customHeight="1">
      <c r="A2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1" ht="12.75" customHeight="1">
      <c r="A2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1" ht="12.75" customHeight="1">
      <c r="A2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1" ht="12.75" customHeight="1">
      <c r="A2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1" ht="12.75" customHeight="1">
      <c r="A2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1" ht="12.75" customHeight="1">
      <c r="A2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1" ht="12.75" customHeight="1">
      <c r="A2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1" ht="12.75" customHeight="1">
      <c r="A2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1" ht="12.75" customHeight="1">
      <c r="A2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1" ht="12.75" customHeight="1">
      <c r="A2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1" ht="12.75" customHeight="1">
      <c r="A2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1" ht="12.75" customHeight="1">
      <c r="A2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1" ht="12.75" customHeight="1">
      <c r="A2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1" ht="12.75" customHeight="1">
      <c r="A2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1" ht="12.75" customHeight="1">
      <c r="A2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1" ht="12.75" customHeight="1">
      <c r="A2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1" ht="12.75" customHeight="1">
      <c r="A2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1" ht="12.75" customHeight="1">
      <c r="A2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1" ht="12.75" customHeight="1">
      <c r="A2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1" ht="12.75" customHeight="1">
      <c r="A2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1" ht="12.75" customHeight="1">
      <c r="A3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1" ht="12.75" customHeight="1">
      <c r="A3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1" ht="12.75" customHeight="1">
      <c r="A3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1" ht="12.75" customHeight="1">
      <c r="A3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1" ht="12.75" customHeight="1">
      <c r="A3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1" ht="12.75" customHeight="1">
      <c r="A3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1" ht="12.75" customHeight="1">
      <c r="A3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1" ht="12.75" customHeight="1">
      <c r="A3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1" ht="12.75" customHeight="1">
      <c r="A3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1" ht="12.75" customHeight="1">
      <c r="A3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1" ht="12.75" customHeight="1">
      <c r="A3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1" ht="12.75" customHeight="1">
      <c r="A3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1" ht="12.75" customHeight="1">
      <c r="A3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1" ht="12.75" customHeight="1">
      <c r="A3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1" ht="12.75" customHeight="1">
      <c r="A3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1" ht="12.75" customHeight="1">
      <c r="A3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1" ht="12.75" customHeight="1">
      <c r="A3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1" ht="12.75" customHeight="1">
      <c r="A3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1" ht="12.75" customHeight="1">
      <c r="A3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1" ht="12.75" customHeight="1">
      <c r="A3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1" ht="12.75" customHeight="1">
      <c r="A3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1" ht="12.75" customHeight="1">
      <c r="A3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1" ht="12.75" customHeight="1">
      <c r="A3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1" ht="12.75" customHeight="1">
      <c r="A3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1" ht="12.75" customHeight="1">
      <c r="A3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1" ht="12.75" customHeight="1">
      <c r="A3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1" ht="12.75" customHeight="1">
      <c r="A3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1" ht="12.75" customHeight="1">
      <c r="A3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1" ht="12.75" customHeight="1">
      <c r="A3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1" ht="12.75" customHeight="1">
      <c r="A3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1" ht="12.75" customHeight="1">
      <c r="A3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1" ht="12.75" customHeight="1">
      <c r="A3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1" ht="12.75" customHeight="1">
      <c r="A3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1" ht="12.75" customHeight="1">
      <c r="A3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1" ht="12.75" customHeight="1">
      <c r="A3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1" ht="12.75" customHeight="1">
      <c r="A3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1" ht="12.75" customHeight="1">
      <c r="A3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1" ht="12.75" customHeight="1">
      <c r="A3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1" ht="12.75" customHeight="1">
      <c r="A3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1" ht="12.75" customHeight="1">
      <c r="A3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1" ht="12.75" customHeight="1">
      <c r="A3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1" ht="12.75" customHeight="1">
      <c r="A3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1" ht="12.75" customHeight="1">
      <c r="A3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1" ht="12.75" customHeight="1">
      <c r="A3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1" ht="12.75" customHeight="1">
      <c r="A3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1" ht="12.75" customHeight="1">
      <c r="A3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1" ht="12.75" customHeight="1">
      <c r="A3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1" ht="12.75" customHeight="1">
      <c r="A3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1" ht="12.75" customHeight="1">
      <c r="A3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1" ht="12.75" customHeight="1">
      <c r="A3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1" ht="12.75" customHeight="1">
      <c r="A3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1" ht="12.75" customHeight="1">
      <c r="A3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1" ht="12.75" customHeight="1">
      <c r="A3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1" ht="12.75" customHeight="1">
      <c r="A3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1" ht="12.75" customHeight="1">
      <c r="A3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1" ht="12.75" customHeight="1">
      <c r="A3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1" ht="12.75" customHeight="1">
      <c r="A3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1" ht="12.75" customHeight="1">
      <c r="A3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1" ht="12.75" customHeight="1">
      <c r="A3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1" ht="12.75" customHeight="1">
      <c r="A3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1" ht="12.75" customHeight="1">
      <c r="A3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1" ht="12.75" customHeight="1">
      <c r="A3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1" ht="12.75" customHeight="1">
      <c r="A3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1" ht="12.75" customHeight="1">
      <c r="A3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1" ht="12.75" customHeight="1">
      <c r="A3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1" ht="12.75" customHeight="1">
      <c r="A3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1" ht="12.75" customHeight="1">
      <c r="A3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1" ht="12.75" customHeight="1">
      <c r="A3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1" ht="12.75" customHeight="1">
      <c r="A3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1" ht="12.75" customHeight="1">
      <c r="A3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1" ht="12.75" customHeight="1">
      <c r="A3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1" ht="12.75" customHeight="1">
      <c r="A3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1" ht="12.75" customHeight="1">
      <c r="A3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1" ht="12.75" customHeight="1">
      <c r="A3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1" ht="12.75" customHeight="1">
      <c r="A3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1" ht="12.75" customHeight="1">
      <c r="A3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1" ht="12.75" customHeight="1">
      <c r="A3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1" ht="12.75" customHeight="1">
      <c r="A3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1" ht="12.75" customHeight="1">
      <c r="A3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1" ht="12.75" customHeight="1">
      <c r="A3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1" ht="12.75" customHeight="1">
      <c r="A3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1" ht="12.75" customHeight="1">
      <c r="A3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1" ht="12.75" customHeight="1">
      <c r="A3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1" ht="12.75" customHeight="1">
      <c r="A3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1" ht="12.75" customHeight="1">
      <c r="A3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1" ht="12.75" customHeight="1">
      <c r="A3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1" ht="12.75" customHeight="1">
      <c r="A3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1" ht="12.75" customHeight="1">
      <c r="A3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1" ht="12.75" customHeight="1">
      <c r="A3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1" ht="12.75" customHeight="1">
      <c r="A3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1" ht="12.75" customHeight="1">
      <c r="A3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1" ht="12.75" customHeight="1">
      <c r="A3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1" ht="12.75" customHeight="1">
      <c r="A3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1" ht="12.75" customHeight="1">
      <c r="A3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1" ht="12.75" customHeight="1">
      <c r="A3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1" ht="12.75" customHeight="1">
      <c r="A3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1" ht="12.75" customHeight="1">
      <c r="A3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1" ht="12.75" customHeight="1">
      <c r="A3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1" ht="12.75" customHeight="1">
      <c r="A3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1" ht="12.75" customHeight="1">
      <c r="A3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1" ht="12.75" customHeight="1">
      <c r="A4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1" ht="12.75" customHeight="1">
      <c r="A4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1" ht="12.75" customHeight="1">
      <c r="A4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1" ht="12.75" customHeight="1">
      <c r="A4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1" ht="12.75" customHeight="1">
      <c r="A4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1" ht="12.75" customHeight="1">
      <c r="A4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1" ht="12.75" customHeight="1">
      <c r="A4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1" ht="12.75" customHeight="1">
      <c r="A4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1" ht="12.75" customHeight="1">
      <c r="A4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1" ht="12.75" customHeight="1">
      <c r="A4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1" ht="12.75" customHeight="1">
      <c r="A4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1" ht="12.75" customHeight="1">
      <c r="A4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1" ht="12.75" customHeight="1">
      <c r="A4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1" ht="12.75" customHeight="1">
      <c r="A4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1" ht="12.75" customHeight="1">
      <c r="A4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1" ht="12.75" customHeight="1">
      <c r="A4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1" ht="12.75" customHeight="1">
      <c r="A4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1" ht="12.75" customHeight="1">
      <c r="A4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1" ht="12.75" customHeight="1">
      <c r="A4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1" ht="12.75" customHeight="1">
      <c r="A4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1" ht="12.75" customHeight="1">
      <c r="A4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1" ht="12.75" customHeight="1">
      <c r="A4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1" ht="12.75" customHeight="1">
      <c r="A4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1" ht="12.75" customHeight="1">
      <c r="A4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1" ht="12.75" customHeight="1">
      <c r="A4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1" ht="12.75" customHeight="1">
      <c r="A4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1" ht="12.75" customHeight="1">
      <c r="A4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1" ht="12.75" customHeight="1">
      <c r="A4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1" ht="12.75" customHeight="1">
      <c r="A4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1" ht="12.75" customHeight="1">
      <c r="A4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1" ht="12.75" customHeight="1">
      <c r="A4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1" ht="12.75" customHeight="1">
      <c r="A4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1" ht="12.75" customHeight="1">
      <c r="A4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1" ht="12.75" customHeight="1">
      <c r="A4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1" ht="12.75" customHeight="1">
      <c r="A4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1" ht="12.75" customHeight="1">
      <c r="A4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1" ht="12.75" customHeight="1">
      <c r="A4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1" ht="12.75" customHeight="1">
      <c r="A4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1" ht="12.75" customHeight="1">
      <c r="A4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1" ht="12.75" customHeight="1">
      <c r="A4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1" ht="12.75" customHeight="1">
      <c r="A4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1" ht="12.75" customHeight="1">
      <c r="A4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1" ht="12.75" customHeight="1">
      <c r="A4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1" ht="12.75" customHeight="1">
      <c r="A4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1" ht="12.75" customHeight="1">
      <c r="A4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1" ht="12.75" customHeight="1">
      <c r="A4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1" ht="12.75" customHeight="1">
      <c r="A4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1" ht="12.75" customHeight="1">
      <c r="A4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1" ht="12.75" customHeight="1">
      <c r="A4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1" ht="12.75" customHeight="1">
      <c r="A4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1" ht="12.75" customHeight="1">
      <c r="A4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1" ht="12.75" customHeight="1">
      <c r="A4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1" ht="12.75" customHeight="1">
      <c r="A4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1" ht="12.75" customHeight="1">
      <c r="A4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1" ht="12.75" customHeight="1">
      <c r="A4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1" ht="12.75" customHeight="1">
      <c r="A4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1" ht="12.75" customHeight="1">
      <c r="A4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1" ht="12.75" customHeight="1">
      <c r="A4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1" ht="12.75" customHeight="1">
      <c r="A4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1" ht="12.75" customHeight="1">
      <c r="A4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1" ht="12.75" customHeight="1">
      <c r="A4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1" ht="12.75" customHeight="1">
      <c r="A4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1" ht="12.75" customHeight="1">
      <c r="A4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1" ht="12.75" customHeight="1">
      <c r="A4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1" ht="12.75" customHeight="1">
      <c r="A4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1" ht="12.75" customHeight="1">
      <c r="A4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1" ht="12.75" customHeight="1">
      <c r="A4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1" ht="12.75" customHeight="1">
      <c r="A4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1" ht="12.75" customHeight="1">
      <c r="A4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1" ht="12.75" customHeight="1">
      <c r="A4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1" ht="12.75" customHeight="1">
      <c r="A4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1" ht="12.75" customHeight="1">
      <c r="A4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1" ht="12.75" customHeight="1">
      <c r="A4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1" ht="12.75" customHeight="1">
      <c r="A4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1" ht="12.75" customHeight="1">
      <c r="A4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1" ht="12.75" customHeight="1">
      <c r="A4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1" ht="12.75" customHeight="1">
      <c r="A4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1" ht="12.75" customHeight="1">
      <c r="A4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1" ht="12.75" customHeight="1">
      <c r="A4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1" ht="12.75" customHeight="1">
      <c r="A4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1" ht="12.75" customHeight="1">
      <c r="A4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1" ht="12.75" customHeight="1">
      <c r="A4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1" ht="12.75" customHeight="1">
      <c r="A4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1" ht="12.75" customHeight="1">
      <c r="A4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1" ht="12.75" customHeight="1">
      <c r="A4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1" ht="12.75" customHeight="1">
      <c r="A4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1" ht="12.75" customHeight="1">
      <c r="A4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1" ht="12.75" customHeight="1">
      <c r="A4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1" ht="12.75" customHeight="1">
      <c r="A4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1" ht="12.75" customHeight="1">
      <c r="A4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1" ht="12.75" customHeight="1">
      <c r="A4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1" ht="12.75" customHeight="1">
      <c r="A4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1" ht="12.75" customHeight="1">
      <c r="A4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1" ht="12.75" customHeight="1">
      <c r="A4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1" ht="12.75" customHeight="1">
      <c r="A4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1" ht="12.75" customHeight="1">
      <c r="A4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1" ht="12.75" customHeight="1">
      <c r="A4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1" ht="12.75" customHeight="1">
      <c r="A4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1" ht="12.75" customHeight="1">
      <c r="A4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1" ht="12.75" customHeight="1">
      <c r="A4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1" ht="12.75" customHeight="1">
      <c r="A5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1" ht="12.75" customHeight="1">
      <c r="A5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1" ht="12.75" customHeight="1">
      <c r="A5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1" ht="12.75" customHeight="1">
      <c r="A5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1" ht="12.75" customHeight="1">
      <c r="A5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1" ht="12.75" customHeight="1">
      <c r="A5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1" ht="12.75" customHeight="1">
      <c r="A5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1" ht="12.75" customHeight="1">
      <c r="A5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1" ht="12.75" customHeight="1">
      <c r="A5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1" ht="12.75" customHeight="1">
      <c r="A5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1" ht="12.75" customHeight="1">
      <c r="A5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1" ht="12.75" customHeight="1">
      <c r="A5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1" ht="12.75" customHeight="1">
      <c r="A5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1" ht="12.75" customHeight="1">
      <c r="A5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1" ht="12.75" customHeight="1">
      <c r="A5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1" ht="12.75" customHeight="1">
      <c r="A5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1" ht="12.75" customHeight="1">
      <c r="A5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1" ht="12.75" customHeight="1">
      <c r="A5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1" ht="12.75" customHeight="1">
      <c r="A5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1" ht="12.75" customHeight="1">
      <c r="A5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1" ht="12.75" customHeight="1">
      <c r="A5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1" ht="12.75" customHeight="1">
      <c r="A5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1" ht="12.75" customHeight="1">
      <c r="A5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1" ht="12.75" customHeight="1">
      <c r="A5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1" ht="12.75" customHeight="1">
      <c r="A5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1" ht="12.75" customHeight="1">
      <c r="A5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1" ht="12.75" customHeight="1">
      <c r="A5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1" ht="12.75" customHeight="1">
      <c r="A5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1" ht="12.75" customHeight="1">
      <c r="A5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1" ht="12.75" customHeight="1">
      <c r="A5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1" ht="12.75" customHeight="1">
      <c r="A5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1" ht="12.75" customHeight="1">
      <c r="A5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1" ht="12.75" customHeight="1">
      <c r="A5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1" ht="12.75" customHeight="1">
      <c r="A5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1" ht="12.75" customHeight="1">
      <c r="A5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1" ht="12.75" customHeight="1">
      <c r="A5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1" ht="12.75" customHeight="1">
      <c r="A5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1" ht="12.75" customHeight="1">
      <c r="A5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1" ht="12.75" customHeight="1">
      <c r="A5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1" ht="12.75" customHeight="1">
      <c r="A5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1" ht="12.75" customHeight="1">
      <c r="A5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1" ht="12.75" customHeight="1">
      <c r="A5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1" ht="12.75" customHeight="1">
      <c r="A5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1" ht="12.75" customHeight="1">
      <c r="A5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1" ht="12.75" customHeight="1">
      <c r="A5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1" ht="12.75" customHeight="1">
      <c r="A5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1" ht="12.75" customHeight="1">
      <c r="A5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1" ht="12.75" customHeight="1">
      <c r="A5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1" ht="12.75" customHeight="1">
      <c r="A5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1" ht="12.75" customHeight="1">
      <c r="A5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1" ht="12.75" customHeight="1">
      <c r="A5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1" ht="12.75" customHeight="1">
      <c r="A5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1" ht="12.75" customHeight="1">
      <c r="A5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1" ht="12.75" customHeight="1">
      <c r="A5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1" ht="12.75" customHeight="1">
      <c r="A5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1" ht="12.75" customHeight="1">
      <c r="A5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1" ht="12.75" customHeight="1">
      <c r="A5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1" ht="12.75" customHeight="1">
      <c r="A5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1" ht="12.75" customHeight="1">
      <c r="A5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1" ht="12.75" customHeight="1">
      <c r="A5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1" ht="12.75" customHeight="1">
      <c r="A5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1" ht="12.75" customHeight="1">
      <c r="A5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1" ht="12.75" customHeight="1">
      <c r="A5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1" ht="12.75" customHeight="1">
      <c r="A5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1" ht="12.75" customHeight="1">
      <c r="A5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1" ht="12.75" customHeight="1">
      <c r="A5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1" ht="12.75" customHeight="1">
      <c r="A5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1" ht="12.75" customHeight="1">
      <c r="A5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1" ht="12.75" customHeight="1">
      <c r="A5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1" ht="12.75" customHeight="1">
      <c r="A5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1" ht="12.75" customHeight="1">
      <c r="A5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1" ht="12.75" customHeight="1">
      <c r="A5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1" ht="12.75" customHeight="1">
      <c r="A5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1" ht="12.75" customHeight="1">
      <c r="A5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1" ht="12.75" customHeight="1">
      <c r="A5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1" ht="12.75" customHeight="1">
      <c r="A5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1" ht="12.75" customHeight="1">
      <c r="A5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1" ht="12.75" customHeight="1">
      <c r="A5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1" ht="12.75" customHeight="1">
      <c r="A5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1" ht="12.75" customHeight="1">
      <c r="A5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1" ht="12.75" customHeight="1">
      <c r="A5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1" ht="12.75" customHeight="1">
      <c r="A5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1" ht="12.75" customHeight="1">
      <c r="A5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1" ht="12.75" customHeight="1">
      <c r="A5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1" ht="12.75" customHeight="1">
      <c r="A5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1" ht="12.75" customHeight="1">
      <c r="A5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1" ht="12.75" customHeight="1">
      <c r="A5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1" ht="12.75" customHeight="1">
      <c r="A5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1" ht="12.75" customHeight="1">
      <c r="A5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1" ht="12.75" customHeight="1">
      <c r="A5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1" ht="12.75" customHeight="1">
      <c r="A5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1" ht="12.75" customHeight="1">
      <c r="A5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1" ht="12.75" customHeight="1">
      <c r="A5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1" ht="12.75" customHeight="1">
      <c r="A5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1" ht="12.75" customHeight="1">
      <c r="A5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1" ht="12.75" customHeight="1">
      <c r="A5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1" ht="12.75" customHeight="1">
      <c r="A5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1" ht="12.75" customHeight="1">
      <c r="A5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1" ht="12.75" customHeight="1">
      <c r="A5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1" ht="12.75" customHeight="1">
      <c r="A5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1" ht="12.75" customHeight="1">
      <c r="A6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1" ht="12.75" customHeight="1">
      <c r="A6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1" ht="12.75" customHeight="1">
      <c r="A6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1" ht="12.75" customHeight="1">
      <c r="A6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1" ht="12.75" customHeight="1">
      <c r="A6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1" ht="12.75" customHeight="1">
      <c r="A6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1" ht="12.75" customHeight="1">
      <c r="A6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1" ht="12.75" customHeight="1">
      <c r="A6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1" ht="12.75" customHeight="1">
      <c r="A6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1" ht="12.75" customHeight="1">
      <c r="A6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1" ht="12.75" customHeight="1">
      <c r="A6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1" ht="12.75" customHeight="1">
      <c r="A6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1" ht="12.75" customHeight="1">
      <c r="A6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1" ht="12.75" customHeight="1">
      <c r="A6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1" ht="12.75" customHeight="1">
      <c r="A6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1" ht="12.75" customHeight="1">
      <c r="A6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1" ht="12.75" customHeight="1">
      <c r="A6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1" ht="12.75" customHeight="1">
      <c r="A6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1" ht="12.75" customHeight="1">
      <c r="A6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1" ht="12.75" customHeight="1">
      <c r="A6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1" ht="12.75" customHeight="1">
      <c r="A6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1" ht="12.75" customHeight="1">
      <c r="A6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1" ht="12.75" customHeight="1">
      <c r="A6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1" ht="12.75" customHeight="1">
      <c r="A6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1" ht="12.75" customHeight="1">
      <c r="A6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1" ht="12.75" customHeight="1">
      <c r="A6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1" ht="12.75" customHeight="1">
      <c r="A6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1" ht="12.75" customHeight="1">
      <c r="A6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1" ht="12.75" customHeight="1">
      <c r="A6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1" ht="12.75" customHeight="1">
      <c r="A6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1" ht="12.75" customHeight="1">
      <c r="A6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1" ht="12.75" customHeight="1">
      <c r="A6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1" ht="12.75" customHeight="1">
      <c r="A6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1" ht="12.75" customHeight="1">
      <c r="A6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1" ht="12.75" customHeight="1">
      <c r="A6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1" ht="12.75" customHeight="1">
      <c r="A6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1" ht="12.75" customHeight="1">
      <c r="A6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1" ht="12.75" customHeight="1">
      <c r="A6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1" ht="12.75" customHeight="1">
      <c r="A6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1" ht="12.75" customHeight="1">
      <c r="A6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1" ht="12.75" customHeight="1">
      <c r="A6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1" ht="12.75" customHeight="1">
      <c r="A6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1" ht="12.75" customHeight="1">
      <c r="A6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1" ht="12.75" customHeight="1">
      <c r="A6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1" ht="12.75" customHeight="1">
      <c r="A6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1" ht="12.75" customHeight="1">
      <c r="A6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1" ht="12.75" customHeight="1">
      <c r="A6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1" ht="12.75" customHeight="1">
      <c r="A6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1" ht="12.75" customHeight="1">
      <c r="A6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1" ht="12.75" customHeight="1">
      <c r="A6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1" ht="12.75" customHeight="1">
      <c r="A6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1" ht="12.75" customHeight="1">
      <c r="A6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1" ht="12.75" customHeight="1">
      <c r="A6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1" ht="12.75" customHeight="1">
      <c r="A6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1" ht="12.75" customHeight="1">
      <c r="A6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1" ht="12.75" customHeight="1">
      <c r="A6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1" ht="12.75" customHeight="1">
      <c r="A6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1" ht="12.75" customHeight="1">
      <c r="A6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1" ht="12.75" customHeight="1">
      <c r="A6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1" ht="12.75" customHeight="1">
      <c r="A6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1" ht="12.75" customHeight="1">
      <c r="A6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1" ht="12.75" customHeight="1">
      <c r="A6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1" ht="12.75" customHeight="1">
      <c r="A6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1" ht="12.75" customHeight="1">
      <c r="A6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1" ht="12.75" customHeight="1">
      <c r="A6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1" ht="12.75" customHeight="1">
      <c r="A6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1" ht="12.75" customHeight="1">
      <c r="A6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1" ht="12.75" customHeight="1">
      <c r="A6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1" ht="12.75" customHeight="1">
      <c r="A6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1" ht="12.75" customHeight="1">
      <c r="A6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1" ht="12.75" customHeight="1">
      <c r="A6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1" ht="12.75" customHeight="1">
      <c r="A6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1" ht="12.75" customHeight="1">
      <c r="A6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1" ht="12.75" customHeight="1">
      <c r="A6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1" ht="12.75" customHeight="1">
      <c r="A6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1" ht="12.75" customHeight="1">
      <c r="A6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1" ht="12.75" customHeight="1">
      <c r="A6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1" ht="12.75" customHeight="1">
      <c r="A6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1" ht="12.75" customHeight="1">
      <c r="A6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1" ht="12.75" customHeight="1">
      <c r="A6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1" ht="12.75" customHeight="1">
      <c r="A6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1" ht="12.75" customHeight="1">
      <c r="A6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1" ht="12.75" customHeight="1">
      <c r="A6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1" ht="12.75" customHeight="1">
      <c r="A6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1" ht="12.75" customHeight="1">
      <c r="A6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1" ht="12.75" customHeight="1">
      <c r="A6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1" ht="12.75" customHeight="1">
      <c r="A6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1" ht="12.75" customHeight="1">
      <c r="A6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1" ht="12.75" customHeight="1">
      <c r="A6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1" ht="12.75" customHeight="1">
      <c r="A6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1" ht="12.75" customHeight="1">
      <c r="A6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1" ht="12.75" customHeight="1">
      <c r="A6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1" ht="12.75" customHeight="1">
      <c r="A6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1" ht="12.75" customHeight="1">
      <c r="A6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1" ht="12.75" customHeight="1">
      <c r="A6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1" ht="12.75" customHeight="1">
      <c r="A6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1" ht="12.75" customHeight="1">
      <c r="A6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1" ht="12.75" customHeight="1">
      <c r="A6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1" ht="12.75" customHeight="1">
      <c r="A6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1" ht="12.75" customHeight="1">
      <c r="A6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1" ht="12.75" customHeight="1">
      <c r="A7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1" ht="12.75" customHeight="1">
      <c r="A7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1" ht="12.75" customHeight="1">
      <c r="A7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1" ht="12.75" customHeight="1">
      <c r="A7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1" ht="12.75" customHeight="1">
      <c r="A7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1" ht="12.75" customHeight="1">
      <c r="A7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1" ht="12.75" customHeight="1">
      <c r="A7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1" ht="12.75" customHeight="1">
      <c r="A7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1" ht="12.75" customHeight="1">
      <c r="A7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1" ht="12.75" customHeight="1">
      <c r="A7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1" ht="12.75" customHeight="1">
      <c r="A7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1" ht="12.75" customHeight="1">
      <c r="A7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1" ht="12.75" customHeight="1">
      <c r="A7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1" ht="12.75" customHeight="1">
      <c r="A7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1" ht="12.75" customHeight="1">
      <c r="A7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1" ht="12.75" customHeight="1">
      <c r="A7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1" ht="12.75" customHeight="1">
      <c r="A7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1" ht="12.75" customHeight="1">
      <c r="A7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1" ht="12.75" customHeight="1">
      <c r="A7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1" ht="12.75" customHeight="1">
      <c r="A7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1" ht="12.75" customHeight="1">
      <c r="A7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1" ht="12.75" customHeight="1">
      <c r="A7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1" ht="12.75" customHeight="1">
      <c r="A7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1" ht="12.75" customHeight="1">
      <c r="A7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1" ht="12.75" customHeight="1">
      <c r="A7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1" ht="12.75" customHeight="1">
      <c r="A7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1" ht="12.75" customHeight="1">
      <c r="A7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1" ht="12.75" customHeight="1">
      <c r="A7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1" ht="12.75" customHeight="1">
      <c r="A7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1" ht="12.75" customHeight="1">
      <c r="A7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1" ht="12.75" customHeight="1">
      <c r="A7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1" ht="12.75" customHeight="1">
      <c r="A7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1" ht="12.75" customHeight="1">
      <c r="A7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1" ht="12.75" customHeight="1">
      <c r="A7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1" ht="12.75" customHeight="1">
      <c r="A7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1" ht="12.75" customHeight="1">
      <c r="A7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1" ht="12.75" customHeight="1">
      <c r="A7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1" ht="12.75" customHeight="1">
      <c r="A7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1" ht="12.75" customHeight="1">
      <c r="A7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1" ht="12.75" customHeight="1">
      <c r="A7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1" ht="12.75" customHeight="1">
      <c r="A7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1" ht="12.75" customHeight="1">
      <c r="A7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1" ht="12.75" customHeight="1">
      <c r="A7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1" ht="12.75" customHeight="1">
      <c r="A7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1" ht="12.75" customHeight="1">
      <c r="A7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1" ht="12.75" customHeight="1">
      <c r="A7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1" ht="12.75" customHeight="1">
      <c r="A7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1" ht="12.75" customHeight="1">
      <c r="A7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1" ht="12.75" customHeight="1">
      <c r="A7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1" ht="12.75" customHeight="1">
      <c r="A7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1" ht="12.75" customHeight="1">
      <c r="A7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1" ht="12.75" customHeight="1">
      <c r="A7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1" ht="12.75" customHeight="1">
      <c r="A7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1" ht="12.75" customHeight="1">
      <c r="A7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1" ht="12.75" customHeight="1">
      <c r="A7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1" ht="12.75" customHeight="1">
      <c r="A7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1" ht="12.75" customHeight="1">
      <c r="A7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1" ht="12.75" customHeight="1">
      <c r="A7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1" ht="12.75" customHeight="1">
      <c r="A7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1" ht="12.75" customHeight="1">
      <c r="A7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1" ht="12.75" customHeight="1">
      <c r="A7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1" ht="12.75" customHeight="1">
      <c r="A7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1" ht="12.75" customHeight="1">
      <c r="A7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1" ht="12.75" customHeight="1">
      <c r="A7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1" ht="12.75" customHeight="1">
      <c r="A7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1" ht="12.75" customHeight="1">
      <c r="A7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1" ht="12.75" customHeight="1">
      <c r="A7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1" ht="12.75" customHeight="1">
      <c r="A7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1" ht="12.75" customHeight="1">
      <c r="A7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1" ht="12.75" customHeight="1">
      <c r="A7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1" ht="12.75" customHeight="1">
      <c r="A7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1" ht="12.75" customHeight="1">
      <c r="A7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1" ht="12.75" customHeight="1">
      <c r="A7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1" ht="12.75" customHeight="1">
      <c r="A7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1" ht="12.75" customHeight="1">
      <c r="A7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1" ht="12.75" customHeight="1">
      <c r="A7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1" ht="12.75" customHeight="1">
      <c r="A7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1" ht="12.75" customHeight="1">
      <c r="A7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1" ht="12.75" customHeight="1">
      <c r="A7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1" ht="12.75" customHeight="1">
      <c r="A7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1" ht="12.75" customHeight="1">
      <c r="A7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1" ht="12.75" customHeight="1">
      <c r="A7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1" ht="12.75" customHeight="1">
      <c r="A7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1" ht="12.75" customHeight="1">
      <c r="A7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1" ht="12.75" customHeight="1">
      <c r="A7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1" ht="12.75" customHeight="1">
      <c r="A7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1" ht="12.75" customHeight="1">
      <c r="A7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1" ht="12.75" customHeight="1">
      <c r="A7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1" ht="12.75" customHeight="1">
      <c r="A7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1" ht="12.75" customHeight="1">
      <c r="A7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1" ht="12.75" customHeight="1">
      <c r="A7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1" ht="12.75" customHeight="1">
      <c r="A7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1" ht="12.75" customHeight="1">
      <c r="A7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1" ht="12.75" customHeight="1">
      <c r="A7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1" ht="12.75" customHeight="1">
      <c r="A7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1" ht="12.75" customHeight="1">
      <c r="A7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1" ht="12.75" customHeight="1">
      <c r="A7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1" ht="12.75" customHeight="1">
      <c r="A7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1" ht="12.75" customHeight="1">
      <c r="A7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1" ht="12.75" customHeight="1">
      <c r="A7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1" ht="12.75" customHeight="1">
      <c r="A8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1" ht="12.75" customHeight="1">
      <c r="A8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1" ht="12.75" customHeight="1">
      <c r="A8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1" ht="12.75" customHeight="1">
      <c r="A8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1" ht="12.75" customHeight="1">
      <c r="A8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1" ht="12.75" customHeight="1">
      <c r="A8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1" ht="12.75" customHeight="1">
      <c r="A8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1" ht="12.75" customHeight="1">
      <c r="A8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1" ht="12.75" customHeight="1">
      <c r="A8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1" ht="12.75" customHeight="1">
      <c r="A8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1" ht="12.75" customHeight="1">
      <c r="A8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1" ht="12.75" customHeight="1">
      <c r="A8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1" ht="12.75" customHeight="1">
      <c r="A8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1" ht="12.75" customHeight="1">
      <c r="A8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1" ht="12.75" customHeight="1">
      <c r="A8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1" ht="12.75" customHeight="1">
      <c r="A8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1" ht="12.75" customHeight="1">
      <c r="A8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1" ht="12.75" customHeight="1">
      <c r="A8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1" ht="12.75" customHeight="1">
      <c r="A8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1" ht="12.75" customHeight="1">
      <c r="A8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1" ht="12.75" customHeight="1">
      <c r="A8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1" ht="12.75" customHeight="1">
      <c r="A8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1" ht="12.75" customHeight="1">
      <c r="A8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1" ht="12.75" customHeight="1">
      <c r="A8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1" ht="12.75" customHeight="1">
      <c r="A8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1" ht="12.75" customHeight="1">
      <c r="A8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1" ht="12.75" customHeight="1">
      <c r="A8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1" ht="12.75" customHeight="1">
      <c r="A8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1" ht="12.75" customHeight="1">
      <c r="A8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1" ht="12.75" customHeight="1">
      <c r="A8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1" ht="12.75" customHeight="1">
      <c r="A8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1" ht="12.75" customHeight="1">
      <c r="A8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1" ht="12.75" customHeight="1">
      <c r="A8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1" ht="12.75" customHeight="1">
      <c r="A8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1" ht="12.75" customHeight="1">
      <c r="A8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1" ht="12.75" customHeight="1">
      <c r="A8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1" ht="12.75" customHeight="1">
      <c r="A8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1" ht="12.75" customHeight="1">
      <c r="A8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1" ht="12.75" customHeight="1">
      <c r="A8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1" ht="12.75" customHeight="1">
      <c r="A8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1" ht="12.75" customHeight="1">
      <c r="A8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1" ht="12.75" customHeight="1">
      <c r="A8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1" ht="12.75" customHeight="1">
      <c r="A8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1" ht="12.75" customHeight="1">
      <c r="A8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1" ht="12.75" customHeight="1">
      <c r="A8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1" ht="12.75" customHeight="1">
      <c r="A8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1" ht="12.75" customHeight="1">
      <c r="A8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1" ht="12.75" customHeight="1">
      <c r="A8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1" ht="12.75" customHeight="1">
      <c r="A8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1" ht="12.75" customHeight="1">
      <c r="A8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1" ht="12.75" customHeight="1">
      <c r="A8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1" ht="12.75" customHeight="1">
      <c r="A8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1" ht="12.75" customHeight="1">
      <c r="A8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1" ht="12.75" customHeight="1">
      <c r="A8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1" ht="12.75" customHeight="1">
      <c r="A8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1" ht="12.75" customHeight="1">
      <c r="A8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1" ht="12.75" customHeight="1">
      <c r="A8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1" ht="12.75" customHeight="1">
      <c r="A8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1" ht="12.75" customHeight="1">
      <c r="A8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1" ht="12.75" customHeight="1">
      <c r="A8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1" ht="12.75" customHeight="1">
      <c r="A8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1" ht="12.75" customHeight="1">
      <c r="A8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1" ht="12.75" customHeight="1">
      <c r="A8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1" ht="12.75" customHeight="1">
      <c r="A8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1" ht="12.75" customHeight="1">
      <c r="A8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1" ht="12.75" customHeight="1">
      <c r="A8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1" ht="12.75" customHeight="1">
      <c r="A8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1" ht="12.75" customHeight="1">
      <c r="A8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1" ht="12.75" customHeight="1">
      <c r="A8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1" ht="12.75" customHeight="1">
      <c r="A8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1" ht="12.75" customHeight="1">
      <c r="A8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1" ht="12.75" customHeight="1">
      <c r="A8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1" ht="12.75" customHeight="1">
      <c r="A8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1" ht="12.75" customHeight="1">
      <c r="A8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1" ht="12.75" customHeight="1">
      <c r="A8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1" ht="12.75" customHeight="1">
      <c r="A8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1" ht="12.75" customHeight="1">
      <c r="A8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1" ht="12.75" customHeight="1">
      <c r="A87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1" ht="12.75" customHeight="1">
      <c r="A87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1" ht="12.75" customHeight="1">
      <c r="A87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1" ht="12.75" customHeight="1">
      <c r="A88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1" ht="12.75" customHeight="1">
      <c r="A88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1" ht="12.75" customHeight="1">
      <c r="A88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1" ht="12.75" customHeight="1">
      <c r="A88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1" ht="12.75" customHeight="1">
      <c r="A88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1" ht="12.75" customHeight="1">
      <c r="A88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1" ht="12.75" customHeight="1">
      <c r="A88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1" ht="12.75" customHeight="1">
      <c r="A88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1" ht="12.75" customHeight="1">
      <c r="A88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1" ht="12.75" customHeight="1">
      <c r="A88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1" ht="12.75" customHeight="1">
      <c r="A89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1" ht="12.75" customHeight="1">
      <c r="A89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1" ht="12.75" customHeight="1">
      <c r="A89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1" ht="12.75" customHeight="1">
      <c r="A89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1" ht="12.75" customHeight="1">
      <c r="A89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1" ht="12.75" customHeight="1">
      <c r="A89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1" ht="12.75" customHeight="1">
      <c r="A89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1" ht="12.75" customHeight="1">
      <c r="A89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1" ht="12.75" customHeight="1">
      <c r="A89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1" ht="12.75" customHeight="1">
      <c r="A89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1" ht="12.75" customHeight="1">
      <c r="A90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1" ht="12.75" customHeight="1">
      <c r="A90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1" ht="12.75" customHeight="1">
      <c r="A90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1" ht="12.75" customHeight="1">
      <c r="A90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1" ht="12.75" customHeight="1">
      <c r="A90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1" ht="12.75" customHeight="1">
      <c r="A90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1" ht="12.75" customHeight="1">
      <c r="A90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1" ht="12.75" customHeight="1">
      <c r="A90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1" ht="12.75" customHeight="1">
      <c r="A90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1" ht="12.75" customHeight="1">
      <c r="A90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1" ht="12.75" customHeight="1">
      <c r="A91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1" ht="12.75" customHeight="1">
      <c r="A91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1" ht="12.75" customHeight="1">
      <c r="A91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1" ht="12.75" customHeight="1">
      <c r="A91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1" ht="12.75" customHeight="1">
      <c r="A91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1" ht="12.75" customHeight="1">
      <c r="A91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1" ht="12.75" customHeight="1">
      <c r="A91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1" ht="12.75" customHeight="1">
      <c r="A91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1" ht="12.75" customHeight="1">
      <c r="A91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1" ht="12.75" customHeight="1">
      <c r="A91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1" ht="12.75" customHeight="1">
      <c r="A92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1" ht="12.75" customHeight="1">
      <c r="A92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1" ht="12.75" customHeight="1">
      <c r="A92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1" ht="12.75" customHeight="1">
      <c r="A92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1" ht="12.75" customHeight="1">
      <c r="A92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1" ht="12.75" customHeight="1">
      <c r="A92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1" ht="12.75" customHeight="1">
      <c r="A92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1" ht="12.75" customHeight="1">
      <c r="A92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1" ht="12.75" customHeight="1">
      <c r="A92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1" ht="12.75" customHeight="1">
      <c r="A92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1" ht="12.75" customHeight="1">
      <c r="A93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1" ht="12.75" customHeight="1">
      <c r="A93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1" ht="12.75" customHeight="1">
      <c r="A93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1" ht="12.75" customHeight="1">
      <c r="A93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1" ht="12.75" customHeight="1">
      <c r="A93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1" ht="12.75" customHeight="1">
      <c r="A93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1" ht="12.75" customHeight="1">
      <c r="A93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1" ht="12.75" customHeight="1">
      <c r="A93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1" ht="12.75" customHeight="1">
      <c r="A93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1" ht="12.75" customHeight="1">
      <c r="A93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1" ht="12.75" customHeight="1">
      <c r="A94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1" ht="12.75" customHeight="1">
      <c r="A94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1" ht="12.75" customHeight="1">
      <c r="A94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1" ht="12.75" customHeight="1">
      <c r="A94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1" ht="12.75" customHeight="1">
      <c r="A94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1" ht="12.75" customHeight="1">
      <c r="A94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1" ht="12.75" customHeight="1">
      <c r="A94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1" ht="12.75" customHeight="1">
      <c r="A94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1" ht="12.75" customHeight="1">
      <c r="A94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1" ht="12.75" customHeight="1">
      <c r="A94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1" ht="12.75" customHeight="1">
      <c r="A95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1" ht="12.75" customHeight="1">
      <c r="A95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1" ht="12.75" customHeight="1">
      <c r="A95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1" ht="12.75" customHeight="1">
      <c r="A95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1" ht="12.75" customHeight="1">
      <c r="A95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1" ht="12.75" customHeight="1">
      <c r="A95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1" ht="12.75" customHeight="1">
      <c r="A95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1" ht="12.75" customHeight="1">
      <c r="A95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1" ht="12.75" customHeight="1">
      <c r="A95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1" ht="12.75" customHeight="1">
      <c r="A95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1" ht="12.75" customHeight="1">
      <c r="A96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1" ht="12.75" customHeight="1">
      <c r="A96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1" ht="12.75" customHeight="1">
      <c r="A96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1" ht="12.75" customHeight="1">
      <c r="A96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1" ht="12.75" customHeight="1">
      <c r="A96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1" ht="12.75" customHeight="1">
      <c r="A96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1" ht="12.75" customHeight="1">
      <c r="A96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1" ht="12.75" customHeight="1">
      <c r="A967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1" ht="12.75" customHeight="1">
      <c r="A968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1" ht="12.75" customHeight="1">
      <c r="A969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1" ht="12.75" customHeight="1">
      <c r="A970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1" ht="12.75" customHeight="1">
      <c r="A971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1" ht="12.75" customHeight="1">
      <c r="A972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1" ht="12.75" customHeight="1">
      <c r="A973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1" ht="12.75" customHeight="1">
      <c r="A974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1" ht="12.75" customHeight="1">
      <c r="A975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1" ht="12.75" customHeight="1">
      <c r="A976" s="1"/>
      <c s="1"/>
      <c s="1"/>
      <c s="1"/>
      <c s="1"/>
      <c s="29"/>
      <c s="12"/>
      <c s="12"/>
      <c s="12"/>
      <c s="73"/>
      <c s="19"/>
      <c s="20"/>
      <c s="2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  <row r="1001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E218"/>
  <sheetViews>
    <sheetView workbookViewId="0" topLeftCell="A1"/>
  </sheetViews>
  <sheetFormatPr defaultColWidth="14.4442857142857" defaultRowHeight="15" customHeight="1"/>
  <cols>
    <col min="1" max="1" width="4.85714285714286" customWidth="1"/>
    <col min="2" max="2" width="4" customWidth="1"/>
    <col min="3" max="3" width="4.42857142857143" customWidth="1"/>
    <col min="4" max="4" width="9.28571428571429" customWidth="1"/>
    <col min="5" max="5" width="13" customWidth="1"/>
    <col min="6" max="6" width="8.14285714285714" customWidth="1"/>
    <col min="7" max="7" width="11.2857142857143" customWidth="1"/>
    <col min="8" max="8" width="8.42857142857143" customWidth="1"/>
    <col min="9" max="9" width="7.14285714285714" customWidth="1"/>
    <col min="10" max="10" width="5.85714285714286" customWidth="1"/>
    <col min="11" max="11" width="8.14285714285714" customWidth="1"/>
    <col min="12" max="12" width="4.57142857142857" customWidth="1"/>
    <col min="13" max="13" width="16.5714285714286" customWidth="1"/>
    <col min="14" max="31" width="8.14285714285714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568</v>
      </c>
      <c s="1"/>
      <c s="24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5"/>
      <c s="33" t="s">
        <v>569</v>
      </c>
      <c s="34"/>
      <c s="35"/>
      <c s="35"/>
      <c s="35"/>
      <c s="26"/>
      <c s="96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38" t="s">
        <v>15</v>
      </c>
      <c s="101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70">
        <v>1</v>
      </c>
      <c s="70">
        <v>1</v>
      </c>
      <c s="49">
        <v>272</v>
      </c>
      <c s="50" t="s">
        <v>571</v>
      </c>
      <c s="51" t="s">
        <v>572</v>
      </c>
      <c s="52" t="s">
        <v>573</v>
      </c>
      <c s="53" t="s">
        <v>574</v>
      </c>
      <c s="53"/>
      <c s="53" t="s">
        <v>561</v>
      </c>
      <c s="54">
        <f t="shared" si="0" ref="J9:J13">IF(ISBLANK(K9),"",TRUNC(0.0569*((K9/$F$3)-264)^2))</f>
        <v>970</v>
      </c>
      <c s="90">
        <v>0.0015443287037037038</v>
      </c>
      <c s="48" t="str">
        <f t="shared" si="1" ref="L9:L13">IF(ISBLANK(K9),"",IF(K9&gt;0.00202546296296296,"",IF(K9&lt;=0.00143518518518519,"TSM",IF(K9&lt;=0.00148148148148148,"SM",IF(K9&lt;=0.0015625,"KSM",IF(K9&lt;=0.00166666666666667,"I A",IF(K9&lt;=0.00181712962962963,"II A",IF(K9&lt;=0.00202546296296296,"III A"))))))))</f>
        <v>KSM</v>
      </c>
      <c s="53" t="s">
        <v>575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70">
        <v>2</v>
      </c>
      <c s="70">
        <v>2</v>
      </c>
      <c s="49">
        <v>91</v>
      </c>
      <c s="50" t="s">
        <v>110</v>
      </c>
      <c s="51" t="s">
        <v>576</v>
      </c>
      <c s="52" t="s">
        <v>131</v>
      </c>
      <c s="53" t="s">
        <v>10</v>
      </c>
      <c s="53" t="s">
        <v>72</v>
      </c>
      <c s="53"/>
      <c s="54">
        <f t="shared" si="0"/>
        <v>951</v>
      </c>
      <c s="90">
        <v>0.0015590277777777777</v>
      </c>
      <c s="48" t="str">
        <f t="shared" si="1"/>
        <v>KSM</v>
      </c>
      <c s="53" t="s">
        <v>422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5.75" customHeight="1">
      <c r="A11" s="70">
        <v>3</v>
      </c>
      <c s="70">
        <v>3</v>
      </c>
      <c s="49">
        <v>93</v>
      </c>
      <c s="50" t="s">
        <v>577</v>
      </c>
      <c s="51" t="s">
        <v>578</v>
      </c>
      <c s="52" t="s">
        <v>579</v>
      </c>
      <c s="53" t="s">
        <v>10</v>
      </c>
      <c s="53" t="s">
        <v>72</v>
      </c>
      <c s="53"/>
      <c s="54">
        <f t="shared" si="0"/>
        <v>927</v>
      </c>
      <c s="90">
        <v>0.0015778935185185184</v>
      </c>
      <c s="48" t="str">
        <f t="shared" si="1"/>
        <v>I A</v>
      </c>
      <c s="53" t="s">
        <v>207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5.75" customHeight="1">
      <c r="A12" s="70">
        <v>4</v>
      </c>
      <c s="70">
        <v>5</v>
      </c>
      <c s="49">
        <v>167</v>
      </c>
      <c s="50" t="s">
        <v>580</v>
      </c>
      <c s="51" t="s">
        <v>581</v>
      </c>
      <c s="52" t="s">
        <v>582</v>
      </c>
      <c s="53" t="s">
        <v>146</v>
      </c>
      <c s="53" t="s">
        <v>147</v>
      </c>
      <c s="53" t="s">
        <v>128</v>
      </c>
      <c s="54">
        <f t="shared" si="0"/>
        <v>573</v>
      </c>
      <c s="90">
        <v>0.00189375</v>
      </c>
      <c s="48" t="str">
        <f t="shared" si="1"/>
        <v>III A</v>
      </c>
      <c s="53" t="s">
        <v>148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15.75" customHeight="1">
      <c r="A13" s="70">
        <v>5</v>
      </c>
      <c s="70">
        <v>4</v>
      </c>
      <c s="49">
        <v>120</v>
      </c>
      <c s="50" t="s">
        <v>583</v>
      </c>
      <c s="51" t="s">
        <v>584</v>
      </c>
      <c s="52" t="s">
        <v>585</v>
      </c>
      <c s="53" t="s">
        <v>383</v>
      </c>
      <c s="53" t="s">
        <v>384</v>
      </c>
      <c s="53" t="s">
        <v>385</v>
      </c>
      <c s="54">
        <f t="shared" si="0"/>
        <v>548</v>
      </c>
      <c s="90">
        <v>0.0019195601851851852</v>
      </c>
      <c s="48" t="str">
        <f t="shared" si="1"/>
        <v>III A</v>
      </c>
      <c s="53" t="s">
        <v>586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2.75" customHeight="1">
      <c r="A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12.75" customHeight="1">
      <c r="A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2.75" customHeight="1">
      <c r="A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2.75" customHeight="1">
      <c r="A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2.75" customHeight="1">
      <c r="A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1" ht="12.75" customHeight="1">
      <c r="A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2.75" customHeight="1">
      <c r="A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12.75" customHeight="1">
      <c r="A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12.75" customHeight="1">
      <c r="A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2.75" customHeight="1">
      <c r="A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2.75" customHeight="1">
      <c r="A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2.75" customHeight="1">
      <c r="A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2.75" customHeight="1">
      <c r="A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2.75" customHeight="1">
      <c r="A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12.75" customHeight="1">
      <c r="A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12.75" customHeight="1">
      <c r="A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2.75" customHeight="1">
      <c r="A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2.75" customHeight="1">
      <c r="A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2.75" customHeight="1">
      <c r="A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2.75" customHeight="1">
      <c r="A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2.75" customHeight="1">
      <c r="A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E220"/>
  <sheetViews>
    <sheetView workbookViewId="0" topLeftCell="A1"/>
  </sheetViews>
  <sheetFormatPr defaultColWidth="14.4442857142857" defaultRowHeight="15" customHeight="1"/>
  <cols>
    <col min="1" max="1" width="4.85714285714286" customWidth="1"/>
    <col min="2" max="2" width="4" customWidth="1"/>
    <col min="3" max="3" width="4.42857142857143" customWidth="1"/>
    <col min="4" max="4" width="9.28571428571429" customWidth="1"/>
    <col min="5" max="5" width="11.1428571428571" customWidth="1"/>
    <col min="6" max="6" width="8.57142857142857" customWidth="1"/>
    <col min="7" max="7" width="9.85714285714286" customWidth="1"/>
    <col min="8" max="8" width="11.2857142857143" customWidth="1"/>
    <col min="9" max="9" width="9.85714285714286" customWidth="1"/>
    <col min="10" max="10" width="5.57142857142857" customWidth="1"/>
    <col min="11" max="11" width="8.14285714285714" customWidth="1"/>
    <col min="12" max="12" width="4.57142857142857" customWidth="1"/>
    <col min="13" max="13" width="15.7142857142857" customWidth="1"/>
    <col min="14" max="31" width="8.14285714285714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587</v>
      </c>
      <c s="1"/>
      <c s="24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5"/>
      <c s="33" t="s">
        <v>569</v>
      </c>
      <c s="34"/>
      <c s="25"/>
      <c s="35"/>
      <c s="35"/>
      <c s="26"/>
      <c s="96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102" t="s">
        <v>15</v>
      </c>
      <c s="101" t="s">
        <v>570</v>
      </c>
      <c s="101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70">
        <v>1</v>
      </c>
      <c s="70">
        <v>2</v>
      </c>
      <c s="70">
        <v>273</v>
      </c>
      <c s="103" t="s">
        <v>588</v>
      </c>
      <c s="51" t="s">
        <v>589</v>
      </c>
      <c s="52" t="s">
        <v>590</v>
      </c>
      <c s="53" t="s">
        <v>10</v>
      </c>
      <c s="53"/>
      <c s="53"/>
      <c s="54">
        <f t="shared" si="0" ref="J9:J15">IF(ISBLANK(K9),"",TRUNC(0.1974*((K9/$F$3)-184)^2))</f>
        <v>907</v>
      </c>
      <c s="90">
        <v>0.0013447916666666667</v>
      </c>
      <c s="48" t="str">
        <f t="shared" si="1" ref="L9:L16">IF(ISBLANK(K9),"",IF(K9&gt;0.00171296296296296,"",IF(K9&lt;=0.00125694444444444,"TSM",IF(K9&lt;=0.00129050925925926,"SM",IF(K9&lt;=0.00134259259259259,"KSM",IF(K9&lt;=0.00142361111111111,"I A",IF(K9&lt;=0.00155092592592593,"II A",IF(K9&lt;=0.00171296296296296,"III A"))))))))</f>
        <v>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70">
        <v>2</v>
      </c>
      <c s="70">
        <v>4</v>
      </c>
      <c s="70">
        <v>33</v>
      </c>
      <c s="103" t="s">
        <v>591</v>
      </c>
      <c s="51" t="s">
        <v>592</v>
      </c>
      <c s="52" t="s">
        <v>593</v>
      </c>
      <c s="53" t="s">
        <v>472</v>
      </c>
      <c s="53" t="s">
        <v>473</v>
      </c>
      <c s="53"/>
      <c s="54">
        <f t="shared" si="0"/>
        <v>874</v>
      </c>
      <c s="90">
        <v>0.0013594907407407408</v>
      </c>
      <c s="48" t="str">
        <f t="shared" si="1"/>
        <v>I A</v>
      </c>
      <c s="53" t="s">
        <v>594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5.75" customHeight="1">
      <c r="A11" s="70">
        <v>3</v>
      </c>
      <c s="70">
        <v>3</v>
      </c>
      <c s="70">
        <v>188</v>
      </c>
      <c s="103" t="s">
        <v>482</v>
      </c>
      <c s="51" t="s">
        <v>595</v>
      </c>
      <c s="52" t="s">
        <v>596</v>
      </c>
      <c s="53" t="s">
        <v>259</v>
      </c>
      <c s="53" t="s">
        <v>260</v>
      </c>
      <c s="53" t="s">
        <v>597</v>
      </c>
      <c s="54">
        <f t="shared" si="0"/>
        <v>789</v>
      </c>
      <c s="90">
        <v>0.0013976851851851852</v>
      </c>
      <c s="48" t="str">
        <f t="shared" si="1"/>
        <v>I A</v>
      </c>
      <c s="53" t="s">
        <v>598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5.75" customHeight="1">
      <c r="A12" s="70">
        <v>4</v>
      </c>
      <c s="70">
        <v>6</v>
      </c>
      <c s="70">
        <v>176</v>
      </c>
      <c s="103" t="s">
        <v>599</v>
      </c>
      <c s="51" t="s">
        <v>600</v>
      </c>
      <c s="52" t="s">
        <v>547</v>
      </c>
      <c s="53" t="s">
        <v>59</v>
      </c>
      <c s="53" t="s">
        <v>127</v>
      </c>
      <c s="53"/>
      <c s="54">
        <f t="shared" si="0"/>
        <v>735</v>
      </c>
      <c s="90">
        <v>0.001423148148148148</v>
      </c>
      <c s="48" t="str">
        <f t="shared" si="1"/>
        <v>I A</v>
      </c>
      <c s="53" t="s">
        <v>601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15.75" customHeight="1">
      <c r="A13" s="70">
        <v>5</v>
      </c>
      <c s="70">
        <v>1</v>
      </c>
      <c s="70">
        <v>94</v>
      </c>
      <c s="103" t="s">
        <v>602</v>
      </c>
      <c s="51" t="s">
        <v>603</v>
      </c>
      <c s="52" t="s">
        <v>604</v>
      </c>
      <c s="53" t="s">
        <v>10</v>
      </c>
      <c s="53" t="s">
        <v>72</v>
      </c>
      <c s="53"/>
      <c s="54">
        <f t="shared" si="0"/>
        <v>728</v>
      </c>
      <c s="90">
        <v>0.001426736111111111</v>
      </c>
      <c s="48" t="str">
        <f t="shared" si="1"/>
        <v>II A</v>
      </c>
      <c s="53" t="s">
        <v>453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5.75" customHeight="1">
      <c r="A14" s="70">
        <v>6</v>
      </c>
      <c s="70">
        <v>7</v>
      </c>
      <c s="70">
        <v>240</v>
      </c>
      <c s="103" t="s">
        <v>548</v>
      </c>
      <c s="51" t="s">
        <v>535</v>
      </c>
      <c s="52" t="s">
        <v>605</v>
      </c>
      <c s="53" t="s">
        <v>120</v>
      </c>
      <c s="53" t="s">
        <v>426</v>
      </c>
      <c s="53"/>
      <c s="54">
        <f t="shared" si="0"/>
        <v>601</v>
      </c>
      <c s="90">
        <v>0.0014905092592592593</v>
      </c>
      <c s="48" t="str">
        <f t="shared" si="1"/>
        <v>II A</v>
      </c>
      <c s="53" t="s">
        <v>427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15.75" customHeight="1">
      <c r="A15" s="70">
        <v>7</v>
      </c>
      <c s="70">
        <v>5</v>
      </c>
      <c s="70">
        <v>177</v>
      </c>
      <c s="103" t="s">
        <v>348</v>
      </c>
      <c s="51" t="s">
        <v>606</v>
      </c>
      <c s="52" t="s">
        <v>607</v>
      </c>
      <c s="53" t="s">
        <v>59</v>
      </c>
      <c s="53" t="s">
        <v>127</v>
      </c>
      <c s="53"/>
      <c s="54">
        <f t="shared" si="0"/>
        <v>592</v>
      </c>
      <c s="90">
        <v>0.0014953703703703702</v>
      </c>
      <c s="48" t="str">
        <f t="shared" si="1"/>
        <v>II A</v>
      </c>
      <c s="53" t="s">
        <v>601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5.75" customHeight="1">
      <c r="A16" s="48"/>
      <c s="70">
        <v>8</v>
      </c>
      <c s="70">
        <v>151</v>
      </c>
      <c s="103" t="s">
        <v>608</v>
      </c>
      <c s="51" t="s">
        <v>609</v>
      </c>
      <c s="52" t="s">
        <v>610</v>
      </c>
      <c s="53" t="s">
        <v>82</v>
      </c>
      <c s="53" t="s">
        <v>83</v>
      </c>
      <c s="53" t="s">
        <v>84</v>
      </c>
      <c s="54"/>
      <c s="91" t="s">
        <v>175</v>
      </c>
      <c s="48" t="str">
        <f t="shared" si="1"/>
        <v/>
      </c>
      <c s="53" t="s">
        <v>336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2.75" customHeight="1">
      <c r="A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2.75" customHeight="1">
      <c r="A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1" ht="12.75" customHeight="1">
      <c r="A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2.75" customHeight="1">
      <c r="A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12.75" customHeight="1">
      <c r="A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12.75" customHeight="1">
      <c r="A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2.75" customHeight="1">
      <c r="A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2.75" customHeight="1">
      <c r="A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2.75" customHeight="1">
      <c r="A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2.75" customHeight="1">
      <c r="A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2.75" customHeight="1">
      <c r="A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12.75" customHeight="1">
      <c r="A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12.75" customHeight="1">
      <c r="A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2.75" customHeight="1">
      <c r="A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2.75" customHeight="1">
      <c r="A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2.75" customHeight="1">
      <c r="A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2.75" customHeight="1">
      <c r="A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2.75" customHeight="1">
      <c r="A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F987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" customWidth="1"/>
    <col min="3" max="3" width="4.42857142857143" customWidth="1"/>
    <col min="4" max="4" width="7.42857142857143" customWidth="1"/>
    <col min="5" max="5" width="12.5714285714286" customWidth="1"/>
    <col min="6" max="6" width="9" customWidth="1"/>
    <col min="7" max="7" width="6.85714285714286" customWidth="1"/>
    <col min="8" max="8" width="9.42857142857143" customWidth="1"/>
    <col min="9" max="9" width="10.5714285714286" customWidth="1"/>
    <col min="10" max="10" width="5.57142857142857" customWidth="1"/>
    <col min="11" max="11" width="7.85714285714286" customWidth="1"/>
    <col min="12" max="12" width="4.42857142857143" customWidth="1"/>
    <col min="13" max="13" width="15.8571428571429" customWidth="1"/>
    <col min="14" max="32" width="8" customWidth="1"/>
    <col min="33" max="35" width="12.5714285714286" customWidth="1"/>
  </cols>
  <sheetData>
    <row r="1" spans="1:32" ht="18" customHeight="1">
      <c r="A1" s="14" t="s">
        <v>0</v>
      </c>
      <c s="14"/>
      <c s="15"/>
      <c s="15"/>
      <c s="15"/>
      <c s="95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95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611</v>
      </c>
      <c s="1"/>
      <c s="21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1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/>
      <c s="33" t="s">
        <v>569</v>
      </c>
      <c s="104"/>
      <c s="35"/>
      <c s="35"/>
      <c s="35"/>
      <c s="26"/>
      <c s="96"/>
      <c s="97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31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70">
        <v>1</v>
      </c>
      <c s="49">
        <v>6</v>
      </c>
      <c s="49">
        <v>202</v>
      </c>
      <c s="50" t="s">
        <v>612</v>
      </c>
      <c s="51" t="s">
        <v>613</v>
      </c>
      <c s="52" t="s">
        <v>614</v>
      </c>
      <c s="53" t="s">
        <v>120</v>
      </c>
      <c s="53" t="s">
        <v>66</v>
      </c>
      <c s="53" t="s">
        <v>518</v>
      </c>
      <c s="54">
        <f t="shared" si="0" ref="J9:J19">IF(ISBLANK(K9),"",TRUNC(0.01365*((K9/$F$3)-540)^2))</f>
        <v>965</v>
      </c>
      <c s="90">
        <v>0.0031712962962962962</v>
      </c>
      <c s="48" t="str">
        <f t="shared" si="1" ref="L9:L19">IF(ISBLANK(K9),"",IF(K9&gt;0.00398148148148148,"",IF(K9&lt;=0.00290509259259259,"TSM",IF(K9&lt;=0.00300925925925926,"SM",IF(K9&lt;=0.0031712962962963,"KSM",IF(K9&lt;=0.00337962962962963,"I A",IF(K9&lt;=0.00363425925925926,"II A",IF(K9&lt;=0.00398148148148148,"III A"))))))))</f>
        <v>KSM</v>
      </c>
      <c s="53" t="s">
        <v>615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2" ht="15.75" customHeight="1">
      <c r="A10" s="70">
        <v>2</v>
      </c>
      <c s="49">
        <v>2</v>
      </c>
      <c s="49">
        <v>64</v>
      </c>
      <c s="50" t="s">
        <v>616</v>
      </c>
      <c s="51" t="s">
        <v>617</v>
      </c>
      <c s="52" t="s">
        <v>618</v>
      </c>
      <c s="53" t="s">
        <v>10</v>
      </c>
      <c s="53" t="s">
        <v>619</v>
      </c>
      <c s="53"/>
      <c s="54">
        <f t="shared" si="0"/>
        <v>957</v>
      </c>
      <c s="90">
        <v>0.0031839120370370376</v>
      </c>
      <c s="48" t="str">
        <f t="shared" si="1"/>
        <v>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2" ht="15.75" customHeight="1">
      <c r="A11" s="70">
        <v>3</v>
      </c>
      <c s="49">
        <v>4</v>
      </c>
      <c s="49">
        <v>58</v>
      </c>
      <c s="50" t="s">
        <v>620</v>
      </c>
      <c s="51" t="s">
        <v>621</v>
      </c>
      <c s="52" t="s">
        <v>622</v>
      </c>
      <c s="53" t="s">
        <v>10</v>
      </c>
      <c s="53" t="s">
        <v>72</v>
      </c>
      <c s="53"/>
      <c s="54">
        <f t="shared" si="0"/>
        <v>849</v>
      </c>
      <c s="90">
        <v>0.003362962962962963</v>
      </c>
      <c s="48" t="str">
        <f t="shared" si="1"/>
        <v>I A</v>
      </c>
      <c s="53" t="s">
        <v>89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2" ht="15.75" customHeight="1">
      <c r="A12" s="70">
        <v>4</v>
      </c>
      <c s="49">
        <v>3</v>
      </c>
      <c s="49">
        <v>60</v>
      </c>
      <c s="50" t="s">
        <v>623</v>
      </c>
      <c s="51" t="s">
        <v>624</v>
      </c>
      <c s="52" t="s">
        <v>625</v>
      </c>
      <c s="53" t="s">
        <v>10</v>
      </c>
      <c s="53" t="s">
        <v>72</v>
      </c>
      <c s="53"/>
      <c s="54">
        <f t="shared" si="0"/>
        <v>813</v>
      </c>
      <c s="90">
        <v>0.0034239583333333331</v>
      </c>
      <c s="48" t="str">
        <f t="shared" si="1"/>
        <v>II A</v>
      </c>
      <c s="53" t="s">
        <v>422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2" ht="15.75" customHeight="1">
      <c r="A13" s="70">
        <v>5</v>
      </c>
      <c s="49">
        <v>5</v>
      </c>
      <c s="49">
        <v>203</v>
      </c>
      <c s="50" t="s">
        <v>56</v>
      </c>
      <c s="51" t="s">
        <v>626</v>
      </c>
      <c s="52" t="s">
        <v>627</v>
      </c>
      <c s="53" t="s">
        <v>120</v>
      </c>
      <c s="53" t="s">
        <v>66</v>
      </c>
      <c s="53"/>
      <c s="54">
        <f t="shared" si="0"/>
        <v>813</v>
      </c>
      <c s="90">
        <v>0.0034252314814814814</v>
      </c>
      <c s="48" t="str">
        <f t="shared" si="1"/>
        <v>II A</v>
      </c>
      <c s="53" t="s">
        <v>628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2" ht="15.75" customHeight="1">
      <c r="A14" s="70">
        <v>6</v>
      </c>
      <c s="49">
        <v>1</v>
      </c>
      <c s="49">
        <v>145</v>
      </c>
      <c s="50" t="s">
        <v>629</v>
      </c>
      <c s="51" t="s">
        <v>630</v>
      </c>
      <c s="52" t="s">
        <v>631</v>
      </c>
      <c s="53" t="s">
        <v>340</v>
      </c>
      <c s="53" t="s">
        <v>341</v>
      </c>
      <c s="53" t="s">
        <v>342</v>
      </c>
      <c s="54">
        <f t="shared" si="0"/>
        <v>766</v>
      </c>
      <c s="90">
        <v>0.0035070601851851851</v>
      </c>
      <c s="48" t="str">
        <f t="shared" si="1"/>
        <v>II A</v>
      </c>
      <c s="53" t="s">
        <v>343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15.75" customHeight="1">
      <c r="A15" s="70">
        <v>7</v>
      </c>
      <c s="49">
        <v>9</v>
      </c>
      <c s="49">
        <v>62</v>
      </c>
      <c s="50" t="s">
        <v>30</v>
      </c>
      <c s="51" t="s">
        <v>632</v>
      </c>
      <c s="52" t="s">
        <v>633</v>
      </c>
      <c s="53" t="s">
        <v>10</v>
      </c>
      <c s="53" t="s">
        <v>72</v>
      </c>
      <c s="53"/>
      <c s="54">
        <f t="shared" si="0"/>
        <v>736</v>
      </c>
      <c s="90">
        <v>0.0035619212962962961</v>
      </c>
      <c s="48" t="str">
        <f t="shared" si="1"/>
        <v>II A</v>
      </c>
      <c s="53" t="s">
        <v>634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15.75" customHeight="1">
      <c r="A16" s="70">
        <v>8</v>
      </c>
      <c s="49">
        <v>10</v>
      </c>
      <c s="49">
        <v>233</v>
      </c>
      <c s="50" t="s">
        <v>635</v>
      </c>
      <c s="51" t="s">
        <v>636</v>
      </c>
      <c s="52" t="s">
        <v>372</v>
      </c>
      <c s="53" t="s">
        <v>120</v>
      </c>
      <c s="53" t="s">
        <v>426</v>
      </c>
      <c s="53"/>
      <c s="54">
        <f t="shared" si="0"/>
        <v>663</v>
      </c>
      <c s="90">
        <v>0.0036981481481481479</v>
      </c>
      <c s="48" t="str">
        <f t="shared" si="1"/>
        <v>III A</v>
      </c>
      <c s="53" t="s">
        <v>427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15.75" customHeight="1">
      <c r="A17" s="70">
        <v>9</v>
      </c>
      <c s="49">
        <v>11</v>
      </c>
      <c s="49">
        <v>181</v>
      </c>
      <c s="50" t="s">
        <v>637</v>
      </c>
      <c s="51" t="s">
        <v>638</v>
      </c>
      <c s="52" t="s">
        <v>210</v>
      </c>
      <c s="53" t="s">
        <v>259</v>
      </c>
      <c s="53" t="s">
        <v>260</v>
      </c>
      <c s="53" t="s">
        <v>597</v>
      </c>
      <c s="54">
        <f t="shared" si="0"/>
        <v>587</v>
      </c>
      <c s="90">
        <v>0.0038497685185185184</v>
      </c>
      <c s="48" t="str">
        <f t="shared" si="1"/>
        <v>III A</v>
      </c>
      <c s="53" t="s">
        <v>639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15.75" customHeight="1">
      <c r="A18" s="70">
        <v>10</v>
      </c>
      <c s="49">
        <v>8</v>
      </c>
      <c s="49">
        <v>204</v>
      </c>
      <c s="50" t="s">
        <v>172</v>
      </c>
      <c s="51" t="s">
        <v>640</v>
      </c>
      <c s="52" t="s">
        <v>641</v>
      </c>
      <c s="53" t="s">
        <v>120</v>
      </c>
      <c s="53" t="s">
        <v>66</v>
      </c>
      <c s="53" t="s">
        <v>518</v>
      </c>
      <c s="54">
        <f t="shared" si="0"/>
        <v>412</v>
      </c>
      <c s="90">
        <v>0.0042372685185185187</v>
      </c>
      <c s="48" t="str">
        <f t="shared" si="1"/>
        <v/>
      </c>
      <c s="53" t="s">
        <v>519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2" ht="15.75" customHeight="1">
      <c r="A19" s="70">
        <v>11</v>
      </c>
      <c s="49">
        <v>7</v>
      </c>
      <c s="49">
        <v>117</v>
      </c>
      <c s="50" t="s">
        <v>642</v>
      </c>
      <c s="51" t="s">
        <v>643</v>
      </c>
      <c s="52" t="s">
        <v>644</v>
      </c>
      <c s="53" t="s">
        <v>383</v>
      </c>
      <c s="53" t="s">
        <v>384</v>
      </c>
      <c s="53" t="s">
        <v>385</v>
      </c>
      <c s="54">
        <f t="shared" si="0"/>
        <v>403</v>
      </c>
      <c s="90">
        <v>0.0042601851851851854</v>
      </c>
      <c s="48" t="str">
        <f t="shared" si="1"/>
        <v/>
      </c>
      <c s="53" t="s">
        <v>645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2" ht="12.75" customHeight="1">
      <c r="A2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2" ht="12.75" customHeight="1">
      <c r="A2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2" ht="12.75" customHeight="1">
      <c r="A2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2" ht="12.75" customHeight="1">
      <c r="A2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2" ht="12.75" customHeight="1">
      <c r="A2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2.75" customHeight="1">
      <c r="A2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12.75" customHeight="1">
      <c r="A2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12.75" customHeight="1">
      <c r="A2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2.75" customHeight="1">
      <c r="A2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2" ht="12.75" customHeight="1">
      <c r="A2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2" ht="12.75" customHeight="1">
      <c r="A3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2" ht="12.75" customHeight="1">
      <c r="A3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2" ht="12.75" customHeight="1">
      <c r="A3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2.75" customHeight="1">
      <c r="A3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2" ht="12.75" customHeight="1">
      <c r="A3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2.75" customHeight="1">
      <c r="A3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2.75" customHeight="1">
      <c r="A3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2.75" customHeight="1">
      <c r="A4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12.75" customHeight="1">
      <c r="A4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12.75" customHeight="1">
      <c r="A4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12.75" customHeight="1">
      <c r="A4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2.75" customHeight="1">
      <c r="A4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2" ht="12.75" customHeight="1">
      <c r="A4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2" ht="12.75" customHeight="1">
      <c r="A4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2" ht="12.75" customHeight="1">
      <c r="A4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2.75" customHeight="1">
      <c r="A5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12.75" customHeight="1">
      <c r="A5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2.75" customHeight="1">
      <c r="A5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2.75" customHeight="1">
      <c r="A5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2.75" customHeight="1">
      <c r="A5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2.75" customHeight="1">
      <c r="A5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2.75" customHeight="1">
      <c r="A5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2.75" customHeight="1">
      <c r="A5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2.75" customHeight="1">
      <c r="A5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2.75" customHeight="1">
      <c r="A6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2.75" customHeight="1">
      <c r="A6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2.75" customHeight="1">
      <c r="A6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2.75" customHeight="1">
      <c r="A6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2.75" customHeight="1">
      <c r="A6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12.75" customHeight="1">
      <c r="A6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12.75" customHeight="1">
      <c r="A6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2.75" customHeight="1">
      <c r="A7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2.75" customHeight="1">
      <c r="A7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2.75" customHeight="1">
      <c r="A7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2.75" customHeight="1">
      <c r="A7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12.75" customHeight="1">
      <c r="A7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12.75" customHeight="1">
      <c r="A7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31"/>
      <c s="12"/>
      <c s="73"/>
      <c s="94"/>
      <c s="73"/>
      <c s="1"/>
      <c s="105"/>
      <c s="10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2" ht="12.75" customHeight="1">
      <c r="A8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2" ht="12.75" customHeight="1">
      <c r="A8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2" ht="12.75" customHeight="1">
      <c r="A8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2" ht="12.75" customHeight="1">
      <c r="A8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2" ht="12.75" customHeight="1">
      <c r="A8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2" ht="12.75" customHeight="1">
      <c r="A8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2" ht="12.75" customHeight="1">
      <c r="A8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2" ht="12.75" customHeight="1">
      <c r="A8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2" ht="12.75" customHeight="1">
      <c r="A8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2" ht="12.75" customHeight="1">
      <c r="A8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2" ht="12.75" customHeight="1">
      <c r="A8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2" ht="12.75" customHeight="1">
      <c r="A8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2" ht="12.75" customHeight="1">
      <c r="A8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2" ht="12.75" customHeight="1">
      <c r="A8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2" ht="12.75" customHeight="1">
      <c r="A8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2" ht="12.75" customHeight="1">
      <c r="A8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2" ht="12.75" customHeight="1">
      <c r="A8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2" ht="12.75" customHeight="1">
      <c r="A8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2" ht="12.75" customHeight="1">
      <c r="A8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2" ht="12.75" customHeight="1">
      <c r="A8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2" ht="12.75" customHeight="1">
      <c r="A8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2" ht="12.75" customHeight="1">
      <c r="A8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2" ht="12.75" customHeight="1">
      <c r="A8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2" ht="12.75" customHeight="1">
      <c r="A8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2" ht="12.75" customHeight="1">
      <c r="A8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2" ht="12.75" customHeight="1">
      <c r="A8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2" ht="12.75" customHeight="1">
      <c r="A8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2" ht="12.75" customHeight="1">
      <c r="A8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2" ht="12.75" customHeight="1">
      <c r="A8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2" ht="12.75" customHeight="1">
      <c r="A8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2" ht="12.75" customHeight="1">
      <c r="A8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2" ht="12.75" customHeight="1">
      <c r="A8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2" ht="12.75" customHeight="1">
      <c r="A8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2" ht="12.75" customHeight="1">
      <c r="A8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2" ht="12.75" customHeight="1">
      <c r="A8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2" ht="12.75" customHeight="1">
      <c r="A8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2" ht="12.75" customHeight="1">
      <c r="A8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2" ht="12.75" customHeight="1">
      <c r="A8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2" ht="12.75" customHeight="1">
      <c r="A8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2" ht="12.75" customHeight="1">
      <c r="A8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2" ht="12.75" customHeight="1">
      <c r="A8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2" ht="12.75" customHeight="1">
      <c r="A8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2" ht="12.75" customHeight="1">
      <c r="A8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2" ht="12.75" customHeight="1">
      <c r="A8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2" ht="12.75" customHeight="1">
      <c r="A8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2" ht="12.75" customHeight="1">
      <c r="A8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2" ht="12.75" customHeight="1">
      <c r="A8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2" ht="12.75" customHeight="1">
      <c r="A8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2" ht="12.75" customHeight="1">
      <c r="A8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2" ht="12.75" customHeight="1">
      <c r="A8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2" ht="12.75" customHeight="1">
      <c r="A8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2" ht="12.75" customHeight="1">
      <c r="A8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2" ht="12.75" customHeight="1">
      <c r="A8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2" ht="12.75" customHeight="1">
      <c r="A8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2" ht="12.75" customHeight="1">
      <c r="A8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2" ht="12.75" customHeight="1">
      <c r="A8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2" ht="12.75" customHeight="1">
      <c r="A8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2" ht="12.75" customHeight="1">
      <c r="A8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2" ht="12.75" customHeight="1">
      <c r="A8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2" ht="12.75" customHeight="1">
      <c r="A8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2" ht="12.75" customHeight="1">
      <c r="A8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2" ht="12.75" customHeight="1">
      <c r="A8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2" ht="12.75" customHeight="1">
      <c r="A8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2" ht="12.75" customHeight="1">
      <c r="A8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2" ht="12.75" customHeight="1">
      <c r="A8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2" ht="12.75" customHeight="1">
      <c r="A8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2" ht="12.75" customHeight="1">
      <c r="A8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2" ht="12.75" customHeight="1">
      <c r="A8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2" ht="12.75" customHeight="1">
      <c r="A8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2" ht="12.75" customHeight="1">
      <c r="A8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2" ht="12.75" customHeight="1">
      <c r="A8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2" ht="12.75" customHeight="1">
      <c r="A8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2" ht="12.75" customHeight="1">
      <c r="A8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2" ht="12.75" customHeight="1">
      <c r="A8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2" ht="12.75" customHeight="1">
      <c r="A8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2" ht="12.75" customHeight="1">
      <c r="A8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2" ht="12.75" customHeight="1">
      <c r="A9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2" ht="12.75" customHeight="1">
      <c r="A9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2" ht="12.75" customHeight="1">
      <c r="A9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2" ht="12.75" customHeight="1">
      <c r="A9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2" ht="12.75" customHeight="1">
      <c r="A9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2" ht="12.75" customHeight="1">
      <c r="A9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2" ht="12.75" customHeight="1">
      <c r="A9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2" ht="12.75" customHeight="1">
      <c r="A9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2" ht="12.75" customHeight="1">
      <c r="A9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2" ht="12.75" customHeight="1">
      <c r="A9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2" ht="12.75" customHeight="1">
      <c r="A9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2" ht="12.75" customHeight="1">
      <c r="A9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2" ht="12.75" customHeight="1">
      <c r="A9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2" ht="12.75" customHeight="1">
      <c r="A9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2" ht="12.75" customHeight="1">
      <c r="A9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2" ht="12.75" customHeight="1">
      <c r="A9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2" ht="12.75" customHeight="1">
      <c r="A9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2" ht="12.75" customHeight="1">
      <c r="A9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2" ht="12.75" customHeight="1">
      <c r="A9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2" ht="12.75" customHeight="1">
      <c r="A9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2" ht="12.75" customHeight="1">
      <c r="A9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2" ht="12.75" customHeight="1">
      <c r="A9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2" ht="12.75" customHeight="1">
      <c r="A9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2" ht="12.75" customHeight="1">
      <c r="A9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2" ht="12.75" customHeight="1">
      <c r="A9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2" ht="12.75" customHeight="1">
      <c r="A9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2" ht="12.75" customHeight="1">
      <c r="A9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2" ht="12.75" customHeight="1">
      <c r="A9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2" ht="12.75" customHeight="1">
      <c r="A9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2" ht="12.75" customHeight="1">
      <c r="A9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2" ht="12.75" customHeight="1">
      <c r="A9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2" ht="12.75" customHeight="1">
      <c r="A9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2" ht="12.75" customHeight="1">
      <c r="A9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2" ht="12.75" customHeight="1">
      <c r="A9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2" ht="12.75" customHeight="1">
      <c r="A9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2" ht="12.75" customHeight="1">
      <c r="A9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2" ht="12.75" customHeight="1">
      <c r="A9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2" ht="12.75" customHeight="1">
      <c r="A9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2" ht="12.75" customHeight="1">
      <c r="A9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2" ht="12.75" customHeight="1">
      <c r="A9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2" ht="12.75" customHeight="1">
      <c r="A9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2" ht="12.75" customHeight="1">
      <c r="A9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2" ht="12.75" customHeight="1">
      <c r="A9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2" ht="12.75" customHeight="1">
      <c r="A9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2" ht="12.75" customHeight="1">
      <c r="A9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2" ht="12.75" customHeight="1">
      <c r="A9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2" ht="12.75" customHeight="1">
      <c r="A9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2" ht="12.75" customHeight="1">
      <c r="A9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2" ht="12.75" customHeight="1">
      <c r="A9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2" ht="12.75" customHeight="1">
      <c r="A9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2" ht="12.75" customHeight="1">
      <c r="A9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2" ht="12.75" customHeight="1">
      <c r="A9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2" ht="12.75" customHeight="1">
      <c r="A9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2" ht="12.75" customHeight="1">
      <c r="A9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2" ht="12.75" customHeight="1">
      <c r="A9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2" ht="12.75" customHeight="1">
      <c r="A9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2" ht="12.75" customHeight="1">
      <c r="A9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2" ht="12.75" customHeight="1">
      <c r="A9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2" ht="12.75" customHeight="1">
      <c r="A9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2" ht="12.75" customHeight="1">
      <c r="A9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2" ht="12.75" customHeight="1">
      <c r="A9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2" ht="12.75" customHeight="1">
      <c r="A9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2" ht="12.75" customHeight="1">
      <c r="A9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2" ht="12.75" customHeight="1">
      <c r="A9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2" ht="12.75" customHeight="1">
      <c r="A9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2" ht="12.75" customHeight="1">
      <c r="A9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2" ht="12.75" customHeight="1">
      <c r="A9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2" ht="12.75" customHeight="1">
      <c r="A9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2" ht="12.75" customHeight="1">
      <c r="A9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2" ht="12.75" customHeight="1">
      <c r="A9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2" ht="12.75" customHeight="1">
      <c r="A9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2" ht="12.75" customHeight="1">
      <c r="A9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2" ht="12.75" customHeight="1">
      <c r="A9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2" ht="12.75" customHeight="1">
      <c r="A9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2" ht="12.75" customHeight="1">
      <c r="A9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2" ht="12.75" customHeight="1">
      <c r="A9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2" ht="12.75" customHeight="1">
      <c r="A9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32" ht="12.75" customHeight="1">
      <c r="A9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32" ht="12.75" customHeight="1">
      <c r="A9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2:2" ht="15" customHeight="1">
      <c r="B979" s="1"/>
    </row>
    <row r="980" spans="2:2" ht="15" customHeight="1">
      <c r="B980" s="1"/>
    </row>
    <row r="981" spans="2:2" ht="15" customHeight="1">
      <c r="B981" s="1"/>
    </row>
    <row r="982" spans="2:2" ht="15" customHeight="1">
      <c r="B982" s="1"/>
    </row>
    <row r="983" spans="2:2" ht="15" customHeight="1">
      <c r="B983" s="1"/>
    </row>
    <row r="984" spans="2:2" ht="15" customHeight="1">
      <c r="B984" s="1"/>
    </row>
    <row r="985" spans="2:2" ht="15" customHeight="1">
      <c r="B985" s="1"/>
    </row>
    <row r="986" spans="2:2" ht="15" customHeight="1">
      <c r="B986" s="1"/>
    </row>
    <row r="987" spans="2:2" ht="15" customHeight="1">
      <c r="B987" s="1"/>
    </row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983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" customWidth="1"/>
    <col min="3" max="3" width="4.42857142857143" customWidth="1"/>
    <col min="4" max="4" width="10.5714285714286" customWidth="1"/>
    <col min="5" max="5" width="11.5714285714286" customWidth="1"/>
    <col min="6" max="6" width="8.85714285714286" customWidth="1"/>
    <col min="7" max="7" width="10.5714285714286" customWidth="1"/>
    <col min="8" max="8" width="7.42857142857143" customWidth="1"/>
    <col min="9" max="9" width="10.5714285714286" customWidth="1"/>
    <col min="10" max="10" width="5.57142857142857" customWidth="1"/>
    <col min="11" max="11" width="6.42857142857143" customWidth="1"/>
    <col min="12" max="12" width="4.42857142857143" customWidth="1"/>
    <col min="13" max="13" width="15.1428571428571" customWidth="1"/>
    <col min="14" max="32" width="8" customWidth="1"/>
    <col min="33" max="35" width="12.5714285714286" customWidth="1"/>
  </cols>
  <sheetData>
    <row r="1" spans="1:32" ht="18" customHeight="1">
      <c r="A1" s="14" t="s">
        <v>0</v>
      </c>
      <c s="14"/>
      <c s="15"/>
      <c s="15"/>
      <c s="15"/>
      <c s="95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95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646</v>
      </c>
      <c s="1"/>
      <c s="21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1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>
        <v>1</v>
      </c>
      <c s="33" t="s">
        <v>647</v>
      </c>
      <c s="104"/>
      <c s="35"/>
      <c s="35"/>
      <c s="35"/>
      <c s="26"/>
      <c s="96"/>
      <c s="97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31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70">
        <v>1</v>
      </c>
      <c s="49">
        <v>4</v>
      </c>
      <c s="49">
        <v>63</v>
      </c>
      <c s="50" t="s">
        <v>234</v>
      </c>
      <c s="51" t="s">
        <v>648</v>
      </c>
      <c s="52" t="s">
        <v>649</v>
      </c>
      <c s="53" t="s">
        <v>10</v>
      </c>
      <c s="53" t="s">
        <v>72</v>
      </c>
      <c s="53"/>
      <c s="54">
        <f t="shared" si="0" ref="J9:J15">IF(ISBLANK(K9),"",TRUNC(0.04272*((K9/$F$3)-385)^2))</f>
        <v>640</v>
      </c>
      <c s="90">
        <v>0.00303912037037037</v>
      </c>
      <c s="106" t="str">
        <f t="shared" si="1" ref="L9:L15">IF(ISBLANK(K9),"",IF(K9&gt;0.00355324074074074,"",IF(K9&lt;=0.00257523148148148,"TSM",IF(K9&lt;=0.00263888888888889,"SM",IF(K9&lt;=0.00275462962962963,"KSM",IF(K9&lt;=0.00291666666666667,"I A",IF(K9&lt;=0.00320601851851852,"II A",IF(K9&lt;=0.00355324074074074,"III A"))))))))</f>
        <v>II A</v>
      </c>
      <c s="53" t="s">
        <v>453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2" ht="15.75" customHeight="1">
      <c r="A10" s="70">
        <v>2</v>
      </c>
      <c s="49">
        <v>3</v>
      </c>
      <c s="49">
        <v>106</v>
      </c>
      <c s="50" t="s">
        <v>650</v>
      </c>
      <c s="51" t="s">
        <v>651</v>
      </c>
      <c s="52" t="s">
        <v>652</v>
      </c>
      <c s="53" t="s">
        <v>653</v>
      </c>
      <c s="53" t="s">
        <v>654</v>
      </c>
      <c s="53" t="s">
        <v>655</v>
      </c>
      <c s="54">
        <f t="shared" si="0"/>
        <v>587</v>
      </c>
      <c s="90">
        <v>0.0030991898148148146</v>
      </c>
      <c s="106" t="str">
        <f t="shared" si="1"/>
        <v>II A</v>
      </c>
      <c s="53" t="s">
        <v>656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2" ht="15.75" customHeight="1">
      <c r="A11" s="70">
        <v>3</v>
      </c>
      <c s="49">
        <v>2</v>
      </c>
      <c s="49">
        <v>260</v>
      </c>
      <c s="50" t="s">
        <v>599</v>
      </c>
      <c s="51" t="s">
        <v>657</v>
      </c>
      <c s="52" t="s">
        <v>658</v>
      </c>
      <c s="53" t="s">
        <v>659</v>
      </c>
      <c s="53"/>
      <c s="53" t="s">
        <v>660</v>
      </c>
      <c s="54">
        <f t="shared" si="0"/>
        <v>547</v>
      </c>
      <c s="90">
        <v>0.0031461805555555553</v>
      </c>
      <c s="106" t="str">
        <f t="shared" si="1"/>
        <v>II A</v>
      </c>
      <c s="53" t="s">
        <v>661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2" ht="15.75" customHeight="1">
      <c r="A12" s="70">
        <v>4</v>
      </c>
      <c s="49">
        <v>5</v>
      </c>
      <c s="49">
        <v>262</v>
      </c>
      <c s="50" t="s">
        <v>348</v>
      </c>
      <c s="51" t="s">
        <v>662</v>
      </c>
      <c s="52" t="s">
        <v>663</v>
      </c>
      <c s="53" t="s">
        <v>417</v>
      </c>
      <c s="53"/>
      <c s="53"/>
      <c s="54">
        <f t="shared" si="0"/>
        <v>491</v>
      </c>
      <c s="90">
        <v>0.0032142361111111109</v>
      </c>
      <c s="106" t="str">
        <f t="shared" si="1"/>
        <v>III A</v>
      </c>
      <c s="5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2" ht="15.75" customHeight="1">
      <c r="A13" s="70">
        <v>5</v>
      </c>
      <c s="49">
        <v>7</v>
      </c>
      <c s="49">
        <v>142</v>
      </c>
      <c s="50" t="s">
        <v>664</v>
      </c>
      <c s="51" t="s">
        <v>665</v>
      </c>
      <c s="52" t="s">
        <v>666</v>
      </c>
      <c s="53" t="s">
        <v>10</v>
      </c>
      <c s="53"/>
      <c s="53" t="s">
        <v>418</v>
      </c>
      <c s="54">
        <f t="shared" si="0"/>
        <v>444</v>
      </c>
      <c s="90">
        <v>0.0032751157407407412</v>
      </c>
      <c s="106" t="str">
        <f t="shared" si="1"/>
        <v>III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2" ht="15.75" customHeight="1">
      <c r="A14" s="70">
        <v>6</v>
      </c>
      <c s="49">
        <v>6</v>
      </c>
      <c s="49">
        <v>146</v>
      </c>
      <c s="50" t="s">
        <v>667</v>
      </c>
      <c s="51" t="s">
        <v>668</v>
      </c>
      <c s="52" t="s">
        <v>669</v>
      </c>
      <c s="53" t="s">
        <v>340</v>
      </c>
      <c s="53" t="s">
        <v>341</v>
      </c>
      <c s="53" t="s">
        <v>342</v>
      </c>
      <c s="54">
        <f t="shared" si="0"/>
        <v>437</v>
      </c>
      <c s="90">
        <v>0.0032846064814814817</v>
      </c>
      <c s="106" t="str">
        <f t="shared" si="1"/>
        <v>III A</v>
      </c>
      <c s="53" t="s">
        <v>343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15.75" customHeight="1">
      <c r="A15" s="70">
        <v>7</v>
      </c>
      <c s="49">
        <v>1</v>
      </c>
      <c s="49">
        <v>144</v>
      </c>
      <c s="50" t="s">
        <v>670</v>
      </c>
      <c s="51" t="s">
        <v>671</v>
      </c>
      <c s="52" t="s">
        <v>672</v>
      </c>
      <c s="53" t="s">
        <v>340</v>
      </c>
      <c s="53" t="s">
        <v>341</v>
      </c>
      <c s="53" t="s">
        <v>342</v>
      </c>
      <c s="54">
        <f t="shared" si="0"/>
        <v>384</v>
      </c>
      <c s="90">
        <v>0.003357407407407407</v>
      </c>
      <c s="106" t="str">
        <f t="shared" si="1"/>
        <v>III A</v>
      </c>
      <c s="53" t="s">
        <v>343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4.5" customHeight="1">
      <c r="A16" s="1"/>
      <c s="1"/>
      <c s="1"/>
      <c s="23"/>
      <c s="1"/>
      <c s="21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12.75" customHeight="1">
      <c r="A17" s="1"/>
      <c s="1"/>
      <c s="1"/>
      <c s="15">
        <v>2</v>
      </c>
      <c s="33" t="s">
        <v>647</v>
      </c>
      <c s="104"/>
      <c s="35"/>
      <c s="35"/>
      <c s="35"/>
      <c s="26"/>
      <c s="96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6" customHeight="1">
      <c r="A18" s="1"/>
      <c s="1"/>
      <c s="1"/>
      <c s="1"/>
      <c s="1"/>
      <c s="31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2" ht="24" customHeight="1">
      <c r="A19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2" ht="15.75" customHeight="1">
      <c r="A20" s="70">
        <v>1</v>
      </c>
      <c s="49">
        <v>3</v>
      </c>
      <c s="49">
        <v>241</v>
      </c>
      <c s="50" t="s">
        <v>673</v>
      </c>
      <c s="51" t="s">
        <v>674</v>
      </c>
      <c s="52" t="s">
        <v>675</v>
      </c>
      <c s="53" t="s">
        <v>82</v>
      </c>
      <c s="53"/>
      <c s="53" t="s">
        <v>67</v>
      </c>
      <c s="54">
        <f t="shared" si="2" ref="J20:J28">IF(ISBLANK(K20),"",TRUNC(0.04272*((K20/$F$3)-385)^2))</f>
        <v>1082</v>
      </c>
      <c s="90">
        <v>0.0026131944444444445</v>
      </c>
      <c s="106" t="str">
        <f t="shared" si="3" ref="L20:L28">IF(ISBLANK(K20),"",IF(K20&gt;0.00355324074074074,"",IF(K20&lt;=0.00257523148148148,"TSM",IF(K20&lt;=0.00263888888888889,"SM",IF(K20&lt;=0.00275462962962963,"KSM",IF(K20&lt;=0.00291666666666667,"I A",IF(K20&lt;=0.00320601851851852,"II A",IF(K20&lt;=0.00355324074074074,"III A"))))))))</f>
        <v>SM</v>
      </c>
      <c s="53" t="s">
        <v>676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2" ht="15.75" customHeight="1">
      <c r="A21" s="70">
        <v>2</v>
      </c>
      <c s="49">
        <v>4</v>
      </c>
      <c s="49">
        <v>259</v>
      </c>
      <c s="50" t="s">
        <v>677</v>
      </c>
      <c s="51" t="s">
        <v>678</v>
      </c>
      <c s="52" t="s">
        <v>679</v>
      </c>
      <c s="53" t="s">
        <v>10</v>
      </c>
      <c s="53"/>
      <c s="53" t="s">
        <v>660</v>
      </c>
      <c s="54">
        <f t="shared" si="2"/>
        <v>834</v>
      </c>
      <c s="90">
        <v>0.0028379629629629627</v>
      </c>
      <c s="106" t="str">
        <f t="shared" si="3"/>
        <v>I A</v>
      </c>
      <c s="53" t="s">
        <v>680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2" ht="15.75" customHeight="1">
      <c r="A22" s="70">
        <v>3</v>
      </c>
      <c s="49">
        <v>2</v>
      </c>
      <c s="49">
        <v>109</v>
      </c>
      <c s="50" t="s">
        <v>681</v>
      </c>
      <c s="51" t="s">
        <v>682</v>
      </c>
      <c s="52" t="s">
        <v>683</v>
      </c>
      <c s="53" t="s">
        <v>373</v>
      </c>
      <c s="53" t="s">
        <v>374</v>
      </c>
      <c s="53" t="s">
        <v>375</v>
      </c>
      <c s="54">
        <f t="shared" si="2"/>
        <v>792</v>
      </c>
      <c s="90">
        <v>0.0028791666666666666</v>
      </c>
      <c s="106" t="str">
        <f t="shared" si="3"/>
        <v>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2" ht="15.75" customHeight="1">
      <c r="A23" s="70">
        <v>4</v>
      </c>
      <c s="49">
        <v>7</v>
      </c>
      <c s="49">
        <v>143</v>
      </c>
      <c s="50" t="s">
        <v>685</v>
      </c>
      <c s="51" t="s">
        <v>686</v>
      </c>
      <c s="52" t="s">
        <v>687</v>
      </c>
      <c s="53" t="s">
        <v>10</v>
      </c>
      <c s="53"/>
      <c s="53" t="s">
        <v>418</v>
      </c>
      <c s="54">
        <f t="shared" si="2"/>
        <v>745</v>
      </c>
      <c s="90">
        <v>0.0029267361111111113</v>
      </c>
      <c s="106" t="str">
        <f t="shared" si="3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2" ht="15.75" customHeight="1">
      <c r="A24" s="70">
        <v>5</v>
      </c>
      <c s="49">
        <v>1</v>
      </c>
      <c s="49">
        <v>59</v>
      </c>
      <c s="50" t="s">
        <v>673</v>
      </c>
      <c s="51" t="s">
        <v>688</v>
      </c>
      <c s="52" t="s">
        <v>689</v>
      </c>
      <c s="53" t="s">
        <v>10</v>
      </c>
      <c s="53" t="s">
        <v>72</v>
      </c>
      <c s="53"/>
      <c s="54">
        <f t="shared" si="2"/>
        <v>743</v>
      </c>
      <c s="90">
        <v>0.002928935185185185</v>
      </c>
      <c s="106" t="str">
        <f t="shared" si="3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5.75" customHeight="1">
      <c r="A25" s="70">
        <v>6</v>
      </c>
      <c s="49">
        <v>9</v>
      </c>
      <c s="49">
        <v>110</v>
      </c>
      <c s="50" t="s">
        <v>602</v>
      </c>
      <c s="51" t="s">
        <v>690</v>
      </c>
      <c s="52" t="s">
        <v>691</v>
      </c>
      <c s="53" t="s">
        <v>373</v>
      </c>
      <c s="53" t="s">
        <v>374</v>
      </c>
      <c s="53" t="s">
        <v>375</v>
      </c>
      <c s="54">
        <f t="shared" si="2"/>
        <v>723</v>
      </c>
      <c s="90">
        <v>0.0029497685185185187</v>
      </c>
      <c s="106" t="str">
        <f t="shared" si="3"/>
        <v>II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15.75" customHeight="1">
      <c r="A26" s="70">
        <v>7</v>
      </c>
      <c s="49">
        <v>8</v>
      </c>
      <c s="49">
        <v>61</v>
      </c>
      <c s="50" t="s">
        <v>692</v>
      </c>
      <c s="51" t="s">
        <v>693</v>
      </c>
      <c s="52" t="s">
        <v>694</v>
      </c>
      <c s="53" t="s">
        <v>10</v>
      </c>
      <c s="53" t="s">
        <v>72</v>
      </c>
      <c s="53"/>
      <c s="54">
        <f t="shared" si="2"/>
        <v>646</v>
      </c>
      <c s="90">
        <v>0.0030322916666666666</v>
      </c>
      <c s="106" t="str">
        <f t="shared" si="3"/>
        <v>II A</v>
      </c>
      <c s="53" t="s">
        <v>453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15.75" customHeight="1">
      <c r="A27" s="70">
        <v>8</v>
      </c>
      <c s="49">
        <v>5</v>
      </c>
      <c s="49">
        <v>261</v>
      </c>
      <c s="50" t="s">
        <v>695</v>
      </c>
      <c s="51" t="s">
        <v>696</v>
      </c>
      <c s="52" t="s">
        <v>697</v>
      </c>
      <c s="53" t="s">
        <v>10</v>
      </c>
      <c s="53"/>
      <c s="53"/>
      <c s="54">
        <f t="shared" si="2"/>
        <v>632</v>
      </c>
      <c s="90">
        <v>0.0030475694444444443</v>
      </c>
      <c s="106" t="str">
        <f t="shared" si="3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5.75" customHeight="1">
      <c r="A28" s="70">
        <v>9</v>
      </c>
      <c s="49">
        <v>6</v>
      </c>
      <c s="49">
        <v>105</v>
      </c>
      <c s="50" t="s">
        <v>698</v>
      </c>
      <c s="51" t="s">
        <v>699</v>
      </c>
      <c s="52" t="s">
        <v>700</v>
      </c>
      <c s="53" t="s">
        <v>653</v>
      </c>
      <c s="53" t="s">
        <v>654</v>
      </c>
      <c s="53" t="s">
        <v>655</v>
      </c>
      <c s="54">
        <f t="shared" si="2"/>
        <v>505</v>
      </c>
      <c s="90">
        <v>0.0031964120370370371</v>
      </c>
      <c s="106" t="str">
        <f t="shared" si="3"/>
        <v>II A</v>
      </c>
      <c s="53" t="s">
        <v>656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2" ht="12.75" customHeight="1">
      <c r="A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2" ht="12.75" customHeight="1">
      <c r="A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2" ht="12.75" customHeight="1">
      <c r="A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2" ht="12.75" customHeight="1">
      <c r="A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2.75" customHeight="1">
      <c r="A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2" ht="12.75" customHeight="1">
      <c r="A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2.75" customHeight="1">
      <c r="A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2.75" customHeight="1">
      <c r="A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2.75" customHeight="1">
      <c r="A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12.75" customHeight="1">
      <c r="A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12.75" customHeight="1">
      <c r="A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12.75" customHeight="1">
      <c r="A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2.75" customHeight="1">
      <c r="A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2" ht="12.75" customHeight="1">
      <c r="A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2" ht="12.75" customHeight="1">
      <c r="A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2" ht="12.75" customHeight="1">
      <c r="A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2.75" customHeight="1">
      <c r="A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12.75" customHeight="1">
      <c r="A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2.75" customHeight="1">
      <c r="A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2.75" customHeight="1">
      <c r="A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2.75" customHeight="1">
      <c r="A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2.75" customHeight="1">
      <c r="A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2.75" customHeight="1">
      <c r="A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2.75" customHeight="1">
      <c r="A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2.75" customHeight="1">
      <c r="A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2.75" customHeight="1">
      <c r="A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2.75" customHeight="1">
      <c r="A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2.75" customHeight="1">
      <c r="A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2.75" customHeight="1">
      <c r="A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2.75" customHeight="1">
      <c r="A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12.75" customHeight="1">
      <c r="A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12.75" customHeight="1">
      <c r="A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2.75" customHeight="1">
      <c r="A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2.75" customHeight="1">
      <c r="A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2.75" customHeight="1">
      <c r="A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2.75" customHeight="1">
      <c r="A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12.75" customHeight="1">
      <c r="A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12.75" customHeight="1">
      <c r="A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2" ht="12.75" customHeight="1">
      <c r="A8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2" ht="12.75" customHeight="1">
      <c r="A8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2" ht="12.75" customHeight="1">
      <c r="A8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2" ht="12.75" customHeight="1">
      <c r="A8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2" ht="12.75" customHeight="1">
      <c r="A8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2" ht="12.75" customHeight="1">
      <c r="A8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2" ht="12.75" customHeight="1">
      <c r="A8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2" ht="12.75" customHeight="1">
      <c r="A8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2" ht="12.75" customHeight="1">
      <c r="A8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2" ht="12.75" customHeight="1">
      <c r="A8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2" ht="12.75" customHeight="1">
      <c r="A8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2" ht="12.75" customHeight="1">
      <c r="A8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2" ht="12.75" customHeight="1">
      <c r="A8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2" ht="12.75" customHeight="1">
      <c r="A8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2" ht="12.75" customHeight="1">
      <c r="A8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2" ht="12.75" customHeight="1">
      <c r="A8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2" ht="12.75" customHeight="1">
      <c r="A8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2" ht="12.75" customHeight="1">
      <c r="A8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2" ht="12.75" customHeight="1">
      <c r="A8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2" ht="12.75" customHeight="1">
      <c r="A8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2" ht="12.75" customHeight="1">
      <c r="A8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2" ht="12.75" customHeight="1">
      <c r="A8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2" ht="12.75" customHeight="1">
      <c r="A8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2" ht="12.75" customHeight="1">
      <c r="A8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2" ht="12.75" customHeight="1">
      <c r="A8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2" ht="12.75" customHeight="1">
      <c r="A8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2" ht="12.75" customHeight="1">
      <c r="A8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2" ht="12.75" customHeight="1">
      <c r="A8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2" ht="12.75" customHeight="1">
      <c r="A8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2" ht="12.75" customHeight="1">
      <c r="A8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2" ht="12.75" customHeight="1">
      <c r="A8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2" ht="12.75" customHeight="1">
      <c r="A8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2" ht="12.75" customHeight="1">
      <c r="A8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2" ht="12.75" customHeight="1">
      <c r="A8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2" ht="12.75" customHeight="1">
      <c r="A8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2" ht="12.75" customHeight="1">
      <c r="A8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2" ht="12.75" customHeight="1">
      <c r="A8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2" ht="12.75" customHeight="1">
      <c r="A8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2" ht="12.75" customHeight="1">
      <c r="A8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2" ht="12.75" customHeight="1">
      <c r="A8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2" ht="12.75" customHeight="1">
      <c r="A8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2" ht="12.75" customHeight="1">
      <c r="A8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2" ht="12.75" customHeight="1">
      <c r="A8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2" ht="12.75" customHeight="1">
      <c r="A8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2" ht="12.75" customHeight="1">
      <c r="A8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2" ht="12.75" customHeight="1">
      <c r="A8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2" ht="12.75" customHeight="1">
      <c r="A8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2" ht="12.75" customHeight="1">
      <c r="A8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2" ht="12.75" customHeight="1">
      <c r="A8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2" ht="12.75" customHeight="1">
      <c r="A8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2" ht="12.75" customHeight="1">
      <c r="A8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2" ht="12.75" customHeight="1">
      <c r="A8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2" ht="12.75" customHeight="1">
      <c r="A8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2" ht="12.75" customHeight="1">
      <c r="A8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2" ht="12.75" customHeight="1">
      <c r="A8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2" ht="12.75" customHeight="1">
      <c r="A8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2" ht="12.75" customHeight="1">
      <c r="A8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2" ht="12.75" customHeight="1">
      <c r="A8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2" ht="12.75" customHeight="1">
      <c r="A8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2" ht="12.75" customHeight="1">
      <c r="A8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2" ht="12.75" customHeight="1">
      <c r="A8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2" ht="12.75" customHeight="1">
      <c r="A8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2" ht="12.75" customHeight="1">
      <c r="A8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2" ht="12.75" customHeight="1">
      <c r="A8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2" ht="12.75" customHeight="1">
      <c r="A8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2" ht="12.75" customHeight="1">
      <c r="A8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2" ht="12.75" customHeight="1">
      <c r="A8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2" ht="12.75" customHeight="1">
      <c r="A8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2" ht="12.75" customHeight="1">
      <c r="A8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2" ht="12.75" customHeight="1">
      <c r="A8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2" ht="12.75" customHeight="1">
      <c r="A8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2" ht="12.75" customHeight="1">
      <c r="A8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2" ht="12.75" customHeight="1">
      <c r="A8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2" ht="12.75" customHeight="1">
      <c r="A8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2" ht="12.75" customHeight="1">
      <c r="A8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2" ht="12.75" customHeight="1">
      <c r="A8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2" ht="12.75" customHeight="1">
      <c r="A9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2" ht="12.75" customHeight="1">
      <c r="A9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2" ht="12.75" customHeight="1">
      <c r="A9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2" ht="12.75" customHeight="1">
      <c r="A9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2" ht="12.75" customHeight="1">
      <c r="A9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2" ht="12.75" customHeight="1">
      <c r="A9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2" ht="12.75" customHeight="1">
      <c r="A9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2" ht="12.75" customHeight="1">
      <c r="A9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2" ht="12.75" customHeight="1">
      <c r="A9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2" ht="12.75" customHeight="1">
      <c r="A9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2" ht="12.75" customHeight="1">
      <c r="A9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2" ht="12.75" customHeight="1">
      <c r="A9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2" ht="12.75" customHeight="1">
      <c r="A9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2" ht="12.75" customHeight="1">
      <c r="A9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2" ht="12.75" customHeight="1">
      <c r="A9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2" ht="12.75" customHeight="1">
      <c r="A9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2" ht="12.75" customHeight="1">
      <c r="A9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2" ht="12.75" customHeight="1">
      <c r="A9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2" ht="12.75" customHeight="1">
      <c r="A9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2" ht="12.75" customHeight="1">
      <c r="A9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2" ht="12.75" customHeight="1">
      <c r="A9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2" ht="12.75" customHeight="1">
      <c r="A9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2" ht="12.75" customHeight="1">
      <c r="A9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2" ht="12.75" customHeight="1">
      <c r="A9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2" ht="12.75" customHeight="1">
      <c r="A9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2" ht="12.75" customHeight="1">
      <c r="A9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2" ht="12.75" customHeight="1">
      <c r="A9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2" ht="12.75" customHeight="1">
      <c r="A9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2" ht="12.75" customHeight="1">
      <c r="A9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2" ht="12.75" customHeight="1">
      <c r="A9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2" ht="12.75" customHeight="1">
      <c r="A9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2" ht="12.75" customHeight="1">
      <c r="A9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2" ht="12.75" customHeight="1">
      <c r="A9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2" ht="12.75" customHeight="1">
      <c r="A9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2" ht="12.75" customHeight="1">
      <c r="A9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2" ht="12.75" customHeight="1">
      <c r="A9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2" ht="12.75" customHeight="1">
      <c r="A9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2" ht="12.75" customHeight="1">
      <c r="A9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2" ht="12.75" customHeight="1">
      <c r="A9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2" ht="12.75" customHeight="1">
      <c r="A9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2" ht="12.75" customHeight="1">
      <c r="A9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2" ht="12.75" customHeight="1">
      <c r="A9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2" ht="12.75" customHeight="1">
      <c r="A9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2" ht="12.75" customHeight="1">
      <c r="A9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2" ht="12.75" customHeight="1">
      <c r="A9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2" ht="12.75" customHeight="1">
      <c r="A9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2" ht="12.75" customHeight="1">
      <c r="A9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2" ht="12.75" customHeight="1">
      <c r="A9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2" ht="12.75" customHeight="1">
      <c r="A9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2" ht="12.75" customHeight="1">
      <c r="A9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2" ht="12.75" customHeight="1">
      <c r="A9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2" ht="12.75" customHeight="1">
      <c r="A9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2" ht="12.75" customHeight="1">
      <c r="A9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2" ht="12.75" customHeight="1">
      <c r="A9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2" ht="12.75" customHeight="1">
      <c r="A9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2" ht="12.75" customHeight="1">
      <c r="A9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2" ht="12.75" customHeight="1">
      <c r="A9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2" ht="12.75" customHeight="1">
      <c r="A9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2" ht="12.75" customHeight="1">
      <c r="A9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2" ht="12.75" customHeight="1">
      <c r="A9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2" ht="12.75" customHeight="1">
      <c r="A9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2" ht="12.75" customHeight="1">
      <c r="A9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2" ht="12.75" customHeight="1">
      <c r="A9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2" ht="12.75" customHeight="1">
      <c r="A9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2" ht="12.75" customHeight="1">
      <c r="A9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2" ht="12.75" customHeight="1">
      <c r="A9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2" ht="12.75" customHeight="1">
      <c r="A9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2" ht="12.75" customHeight="1">
      <c r="A9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2" ht="12.75" customHeight="1">
      <c r="A9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2" ht="12.75" customHeight="1">
      <c r="A9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2" ht="12.75" customHeight="1">
      <c r="A9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2" ht="12.75" customHeight="1">
      <c r="A9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2" ht="12.75" customHeight="1">
      <c r="A9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2" ht="12.75" customHeight="1">
      <c r="A9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2" ht="12.75" customHeight="1">
      <c r="A9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2" ht="12.75" customHeight="1">
      <c r="A9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2" ht="12.75" customHeight="1">
      <c r="A9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32" ht="12.75" customHeight="1">
      <c r="A9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32" ht="12.75" customHeight="1">
      <c r="A9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1:32" ht="12.75" customHeight="1">
      <c r="A9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0" spans="1:32" ht="12.75" customHeight="1">
      <c r="A9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1" spans="1:32" ht="12.75" customHeight="1">
      <c r="A9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2" spans="1:32" ht="12.75" customHeight="1">
      <c r="A9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3" spans="1:32" ht="12.75" customHeight="1">
      <c r="A9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F979"/>
  <sheetViews>
    <sheetView workbookViewId="0" topLeftCell="A1"/>
  </sheetViews>
  <sheetFormatPr defaultColWidth="14.4442857142857" defaultRowHeight="15" customHeight="1"/>
  <cols>
    <col min="1" max="1" width="4.71428571428571" customWidth="1"/>
    <col min="2" max="2" width="4" hidden="1" customWidth="1"/>
    <col min="3" max="3" width="4.42857142857143" customWidth="1"/>
    <col min="4" max="4" width="10.5714285714286" customWidth="1"/>
    <col min="5" max="5" width="11.5714285714286" customWidth="1"/>
    <col min="6" max="6" width="8.85714285714286" customWidth="1"/>
    <col min="7" max="7" width="10.5714285714286" customWidth="1"/>
    <col min="8" max="8" width="7.42857142857143" customWidth="1"/>
    <col min="9" max="9" width="10.5714285714286" customWidth="1"/>
    <col min="10" max="10" width="5.57142857142857" customWidth="1"/>
    <col min="11" max="11" width="6.42857142857143" customWidth="1"/>
    <col min="12" max="12" width="4.42857142857143" customWidth="1"/>
    <col min="13" max="13" width="15.1428571428571" customWidth="1"/>
    <col min="14" max="32" width="8" customWidth="1"/>
    <col min="33" max="35" width="12.5714285714286" customWidth="1"/>
  </cols>
  <sheetData>
    <row r="1" spans="1:32" ht="18" customHeight="1">
      <c r="A1" s="14" t="s">
        <v>0</v>
      </c>
      <c s="14"/>
      <c s="15"/>
      <c s="15"/>
      <c s="15"/>
      <c s="95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95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646</v>
      </c>
      <c s="1"/>
      <c s="21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1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/>
      <c s="33" t="s">
        <v>475</v>
      </c>
      <c s="104"/>
      <c s="35"/>
      <c s="35"/>
      <c s="35"/>
      <c s="26"/>
      <c s="96"/>
      <c s="97"/>
      <c s="3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31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70">
        <v>1</v>
      </c>
      <c s="49">
        <v>3</v>
      </c>
      <c s="49">
        <v>241</v>
      </c>
      <c s="50" t="s">
        <v>673</v>
      </c>
      <c s="51" t="s">
        <v>674</v>
      </c>
      <c s="52" t="s">
        <v>675</v>
      </c>
      <c s="53" t="s">
        <v>82</v>
      </c>
      <c s="53"/>
      <c s="53" t="s">
        <v>67</v>
      </c>
      <c s="54">
        <f t="shared" si="0" ref="J9:J20">IF(ISBLANK(K9),"",TRUNC(0.04272*((K9/$F$3)-385)^2))</f>
        <v>1082</v>
      </c>
      <c s="90">
        <v>0.0026131944444444445</v>
      </c>
      <c s="106" t="str">
        <f t="shared" si="1" ref="L9:L24">IF(ISBLANK(K9),"",IF(K9&gt;0.00355324074074074,"",IF(K9&lt;=0.00257523148148148,"TSM",IF(K9&lt;=0.00263888888888889,"SM",IF(K9&lt;=0.00275462962962963,"KSM",IF(K9&lt;=0.00291666666666667,"I A",IF(K9&lt;=0.00320601851851852,"II A",IF(K9&lt;=0.00355324074074074,"III A"))))))))</f>
        <v>SM</v>
      </c>
      <c s="53" t="s">
        <v>676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2" ht="15.75" customHeight="1">
      <c r="A10" s="70">
        <v>2</v>
      </c>
      <c s="49">
        <v>4</v>
      </c>
      <c s="49">
        <v>259</v>
      </c>
      <c s="50" t="s">
        <v>677</v>
      </c>
      <c s="51" t="s">
        <v>678</v>
      </c>
      <c s="52" t="s">
        <v>679</v>
      </c>
      <c s="53" t="s">
        <v>10</v>
      </c>
      <c s="53"/>
      <c s="53" t="s">
        <v>660</v>
      </c>
      <c s="54">
        <f t="shared" si="0"/>
        <v>834</v>
      </c>
      <c s="90">
        <v>0.0028379629629629627</v>
      </c>
      <c s="106" t="str">
        <f t="shared" si="1"/>
        <v>I A</v>
      </c>
      <c s="53" t="s">
        <v>680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2" ht="15.75" customHeight="1">
      <c r="A11" s="70">
        <v>3</v>
      </c>
      <c s="49">
        <v>2</v>
      </c>
      <c s="49">
        <v>109</v>
      </c>
      <c s="50" t="s">
        <v>681</v>
      </c>
      <c s="51" t="s">
        <v>682</v>
      </c>
      <c s="52" t="s">
        <v>683</v>
      </c>
      <c s="53" t="s">
        <v>373</v>
      </c>
      <c s="53" t="s">
        <v>374</v>
      </c>
      <c s="53" t="s">
        <v>375</v>
      </c>
      <c s="54">
        <f t="shared" si="0"/>
        <v>792</v>
      </c>
      <c s="90">
        <v>0.0028791666666666666</v>
      </c>
      <c s="106" t="str">
        <f t="shared" si="1"/>
        <v>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2" ht="15.75" customHeight="1">
      <c r="A12" s="70">
        <v>4</v>
      </c>
      <c s="49">
        <v>7</v>
      </c>
      <c s="49">
        <v>143</v>
      </c>
      <c s="50" t="s">
        <v>685</v>
      </c>
      <c s="51" t="s">
        <v>686</v>
      </c>
      <c s="52" t="s">
        <v>687</v>
      </c>
      <c s="53" t="s">
        <v>10</v>
      </c>
      <c s="53"/>
      <c s="53" t="s">
        <v>418</v>
      </c>
      <c s="54">
        <f t="shared" si="0"/>
        <v>745</v>
      </c>
      <c s="90">
        <v>0.0029267361111111113</v>
      </c>
      <c s="106" t="str">
        <f t="shared" si="1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2" ht="15.75" customHeight="1">
      <c r="A13" s="70">
        <v>5</v>
      </c>
      <c s="49">
        <v>1</v>
      </c>
      <c s="49">
        <v>59</v>
      </c>
      <c s="50" t="s">
        <v>673</v>
      </c>
      <c s="51" t="s">
        <v>688</v>
      </c>
      <c s="52" t="s">
        <v>689</v>
      </c>
      <c s="53" t="s">
        <v>10</v>
      </c>
      <c s="53" t="s">
        <v>72</v>
      </c>
      <c s="53"/>
      <c s="54">
        <f t="shared" si="0"/>
        <v>743</v>
      </c>
      <c s="90">
        <v>0.002928935185185185</v>
      </c>
      <c s="106" t="str">
        <f t="shared" si="1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2" ht="15.75" customHeight="1">
      <c r="A14" s="70">
        <v>6</v>
      </c>
      <c s="49">
        <v>9</v>
      </c>
      <c s="49">
        <v>110</v>
      </c>
      <c s="50" t="s">
        <v>602</v>
      </c>
      <c s="51" t="s">
        <v>690</v>
      </c>
      <c s="52" t="s">
        <v>691</v>
      </c>
      <c s="53" t="s">
        <v>373</v>
      </c>
      <c s="53" t="s">
        <v>374</v>
      </c>
      <c s="53" t="s">
        <v>375</v>
      </c>
      <c s="54">
        <f t="shared" si="0"/>
        <v>723</v>
      </c>
      <c s="90">
        <v>0.0029497685185185187</v>
      </c>
      <c s="106" t="str">
        <f t="shared" si="1"/>
        <v>II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15.75" customHeight="1">
      <c r="A15" s="70">
        <v>7</v>
      </c>
      <c s="49">
        <v>8</v>
      </c>
      <c s="49">
        <v>61</v>
      </c>
      <c s="50" t="s">
        <v>692</v>
      </c>
      <c s="51" t="s">
        <v>693</v>
      </c>
      <c s="52" t="s">
        <v>694</v>
      </c>
      <c s="53" t="s">
        <v>10</v>
      </c>
      <c s="53" t="s">
        <v>72</v>
      </c>
      <c s="53"/>
      <c s="54">
        <f t="shared" si="0"/>
        <v>646</v>
      </c>
      <c s="90">
        <v>0.0030322916666666666</v>
      </c>
      <c s="106" t="str">
        <f t="shared" si="1"/>
        <v>II A</v>
      </c>
      <c s="53" t="s">
        <v>453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15.75" customHeight="1">
      <c r="A16" s="70">
        <v>8</v>
      </c>
      <c s="49">
        <v>4</v>
      </c>
      <c s="49">
        <v>63</v>
      </c>
      <c s="50" t="s">
        <v>234</v>
      </c>
      <c s="51" t="s">
        <v>648</v>
      </c>
      <c s="52" t="s">
        <v>649</v>
      </c>
      <c s="53" t="s">
        <v>10</v>
      </c>
      <c s="53" t="s">
        <v>72</v>
      </c>
      <c s="53"/>
      <c s="54">
        <f t="shared" si="0"/>
        <v>640</v>
      </c>
      <c s="90">
        <v>0.00303912037037037</v>
      </c>
      <c s="106" t="str">
        <f t="shared" si="1"/>
        <v>II A</v>
      </c>
      <c s="53" t="s">
        <v>453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15.75" customHeight="1">
      <c r="A17" s="70">
        <v>9</v>
      </c>
      <c s="49">
        <v>5</v>
      </c>
      <c s="49">
        <v>261</v>
      </c>
      <c s="50" t="s">
        <v>695</v>
      </c>
      <c s="51" t="s">
        <v>696</v>
      </c>
      <c s="52" t="s">
        <v>697</v>
      </c>
      <c s="53" t="s">
        <v>10</v>
      </c>
      <c s="53"/>
      <c s="53"/>
      <c s="54">
        <f t="shared" si="0"/>
        <v>632</v>
      </c>
      <c s="90">
        <v>0.0030475694444444443</v>
      </c>
      <c s="106" t="str">
        <f t="shared" si="1"/>
        <v>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15.75" customHeight="1">
      <c r="A18" s="70">
        <v>10</v>
      </c>
      <c s="49">
        <v>3</v>
      </c>
      <c s="49">
        <v>106</v>
      </c>
      <c s="50" t="s">
        <v>650</v>
      </c>
      <c s="51" t="s">
        <v>651</v>
      </c>
      <c s="52" t="s">
        <v>652</v>
      </c>
      <c s="53" t="s">
        <v>653</v>
      </c>
      <c s="53" t="s">
        <v>654</v>
      </c>
      <c s="53" t="s">
        <v>655</v>
      </c>
      <c s="54">
        <f t="shared" si="0"/>
        <v>587</v>
      </c>
      <c s="90">
        <v>0.0030991898148148146</v>
      </c>
      <c s="106" t="str">
        <f t="shared" si="1"/>
        <v>II A</v>
      </c>
      <c s="53" t="s">
        <v>656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2" ht="15.75" customHeight="1">
      <c r="A19" s="70">
        <v>11</v>
      </c>
      <c s="49">
        <v>2</v>
      </c>
      <c s="49">
        <v>260</v>
      </c>
      <c s="50" t="s">
        <v>599</v>
      </c>
      <c s="51" t="s">
        <v>657</v>
      </c>
      <c s="52" t="s">
        <v>658</v>
      </c>
      <c s="53" t="s">
        <v>659</v>
      </c>
      <c s="53"/>
      <c s="53" t="s">
        <v>660</v>
      </c>
      <c s="54">
        <f t="shared" si="0"/>
        <v>547</v>
      </c>
      <c s="90">
        <v>0.0031461805555555553</v>
      </c>
      <c s="106" t="str">
        <f t="shared" si="1"/>
        <v>II A</v>
      </c>
      <c s="53" t="s">
        <v>661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2" ht="15.75" customHeight="1">
      <c r="A20" s="70">
        <v>12</v>
      </c>
      <c s="49">
        <v>6</v>
      </c>
      <c s="49">
        <v>105</v>
      </c>
      <c s="50" t="s">
        <v>698</v>
      </c>
      <c s="51" t="s">
        <v>699</v>
      </c>
      <c s="52" t="s">
        <v>700</v>
      </c>
      <c s="53" t="s">
        <v>653</v>
      </c>
      <c s="53" t="s">
        <v>654</v>
      </c>
      <c s="53" t="s">
        <v>655</v>
      </c>
      <c s="54">
        <f t="shared" si="0"/>
        <v>505</v>
      </c>
      <c s="90">
        <v>0.0031964120370370371</v>
      </c>
      <c s="106" t="str">
        <f t="shared" si="1"/>
        <v>II A</v>
      </c>
      <c s="53" t="s">
        <v>656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2" ht="15.75" customHeight="1">
      <c r="A21" s="70">
        <v>13</v>
      </c>
      <c s="49">
        <v>5</v>
      </c>
      <c s="49">
        <v>262</v>
      </c>
      <c s="50" t="s">
        <v>348</v>
      </c>
      <c s="51" t="s">
        <v>662</v>
      </c>
      <c s="52" t="s">
        <v>663</v>
      </c>
      <c s="53" t="s">
        <v>417</v>
      </c>
      <c s="53"/>
      <c s="53"/>
      <c s="54"/>
      <c s="90">
        <v>0.0032142361111111109</v>
      </c>
      <c s="106" t="str">
        <f t="shared" si="1"/>
        <v>III A</v>
      </c>
      <c s="5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2" ht="15.75" customHeight="1">
      <c r="A22" s="70">
        <v>14</v>
      </c>
      <c s="49">
        <v>7</v>
      </c>
      <c s="49">
        <v>142</v>
      </c>
      <c s="50" t="s">
        <v>664</v>
      </c>
      <c s="51" t="s">
        <v>665</v>
      </c>
      <c s="52" t="s">
        <v>666</v>
      </c>
      <c s="53" t="s">
        <v>10</v>
      </c>
      <c s="53"/>
      <c s="53" t="s">
        <v>418</v>
      </c>
      <c s="54"/>
      <c s="90">
        <v>0.0032751157407407412</v>
      </c>
      <c s="106" t="str">
        <f t="shared" si="1"/>
        <v>III A</v>
      </c>
      <c s="53" t="s">
        <v>419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2" ht="15.75" customHeight="1">
      <c r="A23" s="70">
        <v>15</v>
      </c>
      <c s="49">
        <v>6</v>
      </c>
      <c s="49">
        <v>146</v>
      </c>
      <c s="50" t="s">
        <v>667</v>
      </c>
      <c s="51" t="s">
        <v>668</v>
      </c>
      <c s="52" t="s">
        <v>669</v>
      </c>
      <c s="53" t="s">
        <v>340</v>
      </c>
      <c s="53" t="s">
        <v>341</v>
      </c>
      <c s="53" t="s">
        <v>342</v>
      </c>
      <c s="54"/>
      <c s="90">
        <v>0.0032846064814814817</v>
      </c>
      <c s="106" t="str">
        <f t="shared" si="1"/>
        <v>III A</v>
      </c>
      <c s="53" t="s">
        <v>343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2" ht="15.75" customHeight="1">
      <c r="A24" s="70">
        <v>16</v>
      </c>
      <c s="49">
        <v>1</v>
      </c>
      <c s="49">
        <v>144</v>
      </c>
      <c s="50" t="s">
        <v>670</v>
      </c>
      <c s="51" t="s">
        <v>671</v>
      </c>
      <c s="52" t="s">
        <v>672</v>
      </c>
      <c s="53" t="s">
        <v>340</v>
      </c>
      <c s="53" t="s">
        <v>341</v>
      </c>
      <c s="53" t="s">
        <v>342</v>
      </c>
      <c s="54"/>
      <c s="90">
        <v>0.003357407407407407</v>
      </c>
      <c s="106" t="str">
        <f t="shared" si="1"/>
        <v>III A</v>
      </c>
      <c s="53" t="s">
        <v>343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2.75" customHeight="1">
      <c r="A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12.75" customHeight="1">
      <c r="A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12.75" customHeight="1">
      <c r="A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2.75" customHeight="1">
      <c r="A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2" ht="12.75" customHeight="1">
      <c r="A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2" ht="12.75" customHeight="1">
      <c r="A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2" ht="12.75" customHeight="1">
      <c r="A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2" ht="12.75" customHeight="1">
      <c r="A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2.75" customHeight="1">
      <c r="A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2" ht="12.75" customHeight="1">
      <c r="A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2.75" customHeight="1">
      <c r="A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2.75" customHeight="1">
      <c r="A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2.75" customHeight="1">
      <c r="A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12.75" customHeight="1">
      <c r="A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12.75" customHeight="1">
      <c r="A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12.75" customHeight="1">
      <c r="A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2.75" customHeight="1">
      <c r="A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2" ht="12.75" customHeight="1">
      <c r="A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2" ht="12.75" customHeight="1">
      <c r="A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2" ht="12.75" customHeight="1">
      <c r="A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2.75" customHeight="1">
      <c r="A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12.75" customHeight="1">
      <c r="A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2.75" customHeight="1">
      <c r="A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2.75" customHeight="1">
      <c r="A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2.75" customHeight="1">
      <c r="A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2.75" customHeight="1">
      <c r="A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2.75" customHeight="1">
      <c r="A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2.75" customHeight="1">
      <c r="A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2.75" customHeight="1">
      <c r="A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2.75" customHeight="1">
      <c r="A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2.75" customHeight="1">
      <c r="A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2.75" customHeight="1">
      <c r="A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2.75" customHeight="1">
      <c r="A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2.75" customHeight="1">
      <c r="A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12.75" customHeight="1">
      <c r="A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12.75" customHeight="1">
      <c r="A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2.75" customHeight="1">
      <c r="A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2.75" customHeight="1">
      <c r="A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2.75" customHeight="1">
      <c r="A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2.75" customHeight="1">
      <c r="A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12.75" customHeight="1">
      <c r="A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12.75" customHeight="1">
      <c r="A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2" ht="12.75" customHeight="1">
      <c r="A2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2" ht="12.75" customHeight="1">
      <c r="A2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2" ht="12.75" customHeight="1">
      <c r="A2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2" ht="12.75" customHeight="1">
      <c r="A2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2" ht="12.75" customHeight="1">
      <c r="A2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2" ht="12.75" customHeight="1">
      <c r="A2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2" ht="12.75" customHeight="1">
      <c r="A2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2" ht="12.75" customHeight="1">
      <c r="A2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2" ht="12.75" customHeight="1">
      <c r="A2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2" ht="12.75" customHeight="1">
      <c r="A2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2" ht="12.75" customHeight="1">
      <c r="A2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2" ht="12.75" customHeight="1">
      <c r="A2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2" ht="12.75" customHeight="1">
      <c r="A2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2" ht="12.75" customHeight="1">
      <c r="A2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2" ht="12.75" customHeight="1">
      <c r="A2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2" ht="12.75" customHeight="1">
      <c r="A2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2" ht="12.75" customHeight="1">
      <c r="A2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2" ht="12.75" customHeight="1">
      <c r="A3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2" ht="12.75" customHeight="1">
      <c r="A3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2" ht="12.75" customHeight="1">
      <c r="A3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2" ht="12.75" customHeight="1">
      <c r="A3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2" ht="12.75" customHeight="1">
      <c r="A3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2" ht="12.75" customHeight="1">
      <c r="A3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2" ht="12.75" customHeight="1">
      <c r="A3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2" ht="12.75" customHeight="1">
      <c r="A3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2" ht="12.75" customHeight="1">
      <c r="A3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2" ht="12.75" customHeight="1">
      <c r="A3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2" ht="12.75" customHeight="1">
      <c r="A3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2" ht="12.75" customHeight="1">
      <c r="A3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2" ht="12.75" customHeight="1">
      <c r="A3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2" ht="12.75" customHeight="1">
      <c r="A3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2" ht="12.75" customHeight="1">
      <c r="A3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2" ht="12.75" customHeight="1">
      <c r="A3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2" ht="12.75" customHeight="1">
      <c r="A3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2" ht="12.75" customHeight="1">
      <c r="A3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2" ht="12.75" customHeight="1">
      <c r="A3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2" ht="12.75" customHeight="1">
      <c r="A3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2" ht="12.75" customHeight="1">
      <c r="A3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2" ht="12.75" customHeight="1">
      <c r="A3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2" ht="12.75" customHeight="1">
      <c r="A3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2" ht="12.75" customHeight="1">
      <c r="A3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2" ht="12.75" customHeight="1">
      <c r="A3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2" ht="12.75" customHeight="1">
      <c r="A3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2" ht="12.75" customHeight="1">
      <c r="A3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2" ht="12.75" customHeight="1">
      <c r="A3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2" ht="12.75" customHeight="1">
      <c r="A3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2" ht="12.75" customHeight="1">
      <c r="A3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2" ht="12.75" customHeight="1">
      <c r="A3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2" ht="12.75" customHeight="1">
      <c r="A3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2" ht="12.75" customHeight="1">
      <c r="A3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2" ht="12.75" customHeight="1">
      <c r="A3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2" ht="12.75" customHeight="1">
      <c r="A3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2" ht="12.75" customHeight="1">
      <c r="A3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2" ht="12.75" customHeight="1">
      <c r="A3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2" ht="12.75" customHeight="1">
      <c r="A3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2" ht="12.75" customHeight="1">
      <c r="A3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2" ht="12.75" customHeight="1">
      <c r="A3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2" ht="12.75" customHeight="1">
      <c r="A3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2" ht="12.75" customHeight="1">
      <c r="A3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2" ht="12.75" customHeight="1">
      <c r="A3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2" ht="12.75" customHeight="1">
      <c r="A3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2" ht="12.75" customHeight="1">
      <c r="A3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2" ht="12.75" customHeight="1">
      <c r="A3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2" ht="12.75" customHeight="1">
      <c r="A3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2" ht="12.75" customHeight="1">
      <c r="A3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2" ht="12.75" customHeight="1">
      <c r="A3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2" ht="12.75" customHeight="1">
      <c r="A3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2" ht="12.75" customHeight="1">
      <c r="A3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2" ht="12.75" customHeight="1">
      <c r="A3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2" ht="12.75" customHeight="1">
      <c r="A3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2" ht="12.75" customHeight="1">
      <c r="A3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2" ht="12.75" customHeight="1">
      <c r="A3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2" ht="12.75" customHeight="1">
      <c r="A3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2" ht="12.75" customHeight="1">
      <c r="A3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2" ht="12.75" customHeight="1">
      <c r="A3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2" ht="12.75" customHeight="1">
      <c r="A3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2" ht="12.75" customHeight="1">
      <c r="A3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2" ht="12.75" customHeight="1">
      <c r="A3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2" ht="12.75" customHeight="1">
      <c r="A3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2" ht="12.75" customHeight="1">
      <c r="A3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2" ht="12.75" customHeight="1">
      <c r="A3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2" ht="12.75" customHeight="1">
      <c r="A3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2" ht="12.75" customHeight="1">
      <c r="A3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2" ht="12.75" customHeight="1">
      <c r="A3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2" ht="12.75" customHeight="1">
      <c r="A3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2" ht="12.75" customHeight="1">
      <c r="A3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2" ht="12.75" customHeight="1">
      <c r="A3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2" ht="12.75" customHeight="1">
      <c r="A3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2" ht="12.75" customHeight="1">
      <c r="A3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2" ht="12.75" customHeight="1">
      <c r="A3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2" ht="12.75" customHeight="1">
      <c r="A3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2" ht="12.75" customHeight="1">
      <c r="A3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2" ht="12.75" customHeight="1">
      <c r="A3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2" ht="12.75" customHeight="1">
      <c r="A3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2" ht="12.75" customHeight="1">
      <c r="A3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2" ht="12.75" customHeight="1">
      <c r="A3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2" ht="12.75" customHeight="1">
      <c r="A3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2" ht="12.75" customHeight="1">
      <c r="A3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2" ht="12.75" customHeight="1">
      <c r="A3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2" ht="12.75" customHeight="1">
      <c r="A3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2" ht="12.75" customHeight="1">
      <c r="A3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2" ht="12.75" customHeight="1">
      <c r="A3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2" ht="12.75" customHeight="1">
      <c r="A3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2" ht="12.75" customHeight="1">
      <c r="A3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2" ht="12.75" customHeight="1">
      <c r="A3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2" ht="12.75" customHeight="1">
      <c r="A3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2" ht="12.75" customHeight="1">
      <c r="A3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2" ht="12.75" customHeight="1">
      <c r="A3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2" ht="12.75" customHeight="1">
      <c r="A3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2" ht="12.75" customHeight="1">
      <c r="A3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2" ht="12.75" customHeight="1">
      <c r="A3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2" ht="12.75" customHeight="1">
      <c r="A3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2" ht="12.75" customHeight="1">
      <c r="A3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2" ht="12.75" customHeight="1">
      <c r="A3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2" ht="12.75" customHeight="1">
      <c r="A3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2" ht="12.75" customHeight="1">
      <c r="A3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2" ht="12.75" customHeight="1">
      <c r="A3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2" ht="12.75" customHeight="1">
      <c r="A4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2" ht="12.75" customHeight="1">
      <c r="A4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2" ht="12.75" customHeight="1">
      <c r="A4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2" ht="12.75" customHeight="1">
      <c r="A4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2" ht="12.75" customHeight="1">
      <c r="A4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2" ht="12.75" customHeight="1">
      <c r="A4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2" ht="12.75" customHeight="1">
      <c r="A4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2" ht="12.75" customHeight="1">
      <c r="A4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2" ht="12.75" customHeight="1">
      <c r="A4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2" ht="12.75" customHeight="1">
      <c r="A4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2" ht="12.75" customHeight="1">
      <c r="A4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2" ht="12.75" customHeight="1">
      <c r="A4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2" ht="12.75" customHeight="1">
      <c r="A4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2" ht="12.75" customHeight="1">
      <c r="A4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2" ht="12.75" customHeight="1">
      <c r="A4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2" ht="12.75" customHeight="1">
      <c r="A4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2" ht="12.75" customHeight="1">
      <c r="A4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2" ht="12.75" customHeight="1">
      <c r="A4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2" ht="12.75" customHeight="1">
      <c r="A4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2" ht="12.75" customHeight="1">
      <c r="A4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2" ht="12.75" customHeight="1">
      <c r="A4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2" ht="12.75" customHeight="1">
      <c r="A4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2" ht="12.75" customHeight="1">
      <c r="A4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2" ht="12.75" customHeight="1">
      <c r="A4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2" ht="12.75" customHeight="1">
      <c r="A4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2" ht="12.75" customHeight="1">
      <c r="A4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2" ht="12.75" customHeight="1">
      <c r="A4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2" ht="12.75" customHeight="1">
      <c r="A4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2" ht="12.75" customHeight="1">
      <c r="A4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2" ht="12.75" customHeight="1">
      <c r="A4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2" ht="12.75" customHeight="1">
      <c r="A4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2" ht="12.75" customHeight="1">
      <c r="A4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2" ht="12.75" customHeight="1">
      <c r="A4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2" ht="12.75" customHeight="1">
      <c r="A4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2" ht="12.75" customHeight="1">
      <c r="A4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2" ht="12.75" customHeight="1">
      <c r="A4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2" ht="12.75" customHeight="1">
      <c r="A4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2" ht="12.75" customHeight="1">
      <c r="A4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2" ht="12.75" customHeight="1">
      <c r="A4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2" ht="12.75" customHeight="1">
      <c r="A4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2" ht="12.75" customHeight="1">
      <c r="A4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2" ht="12.75" customHeight="1">
      <c r="A4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2" ht="12.75" customHeight="1">
      <c r="A4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2" ht="12.75" customHeight="1">
      <c r="A4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2" ht="12.75" customHeight="1">
      <c r="A4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2" ht="12.75" customHeight="1">
      <c r="A4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2" ht="12.75" customHeight="1">
      <c r="A4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2" ht="12.75" customHeight="1">
      <c r="A4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2" ht="12.75" customHeight="1">
      <c r="A4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2" ht="12.75" customHeight="1">
      <c r="A4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2" ht="12.75" customHeight="1">
      <c r="A4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2" ht="12.75" customHeight="1">
      <c r="A4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2" ht="12.75" customHeight="1">
      <c r="A4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2" ht="12.75" customHeight="1">
      <c r="A4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2" ht="12.75" customHeight="1">
      <c r="A4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2" ht="12.75" customHeight="1">
      <c r="A4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2" ht="12.75" customHeight="1">
      <c r="A4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2" ht="12.75" customHeight="1">
      <c r="A4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2" ht="12.75" customHeight="1">
      <c r="A4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2" ht="12.75" customHeight="1">
      <c r="A4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2" ht="12.75" customHeight="1">
      <c r="A4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2" ht="12.75" customHeight="1">
      <c r="A4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2" ht="12.75" customHeight="1">
      <c r="A4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2" ht="12.75" customHeight="1">
      <c r="A4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2" ht="12.75" customHeight="1">
      <c r="A4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2" ht="12.75" customHeight="1">
      <c r="A4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2" ht="12.75" customHeight="1">
      <c r="A4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2" ht="12.75" customHeight="1">
      <c r="A4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2" ht="12.75" customHeight="1">
      <c r="A4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2" ht="12.75" customHeight="1">
      <c r="A4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2" ht="12.75" customHeight="1">
      <c r="A4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2" ht="12.75" customHeight="1">
      <c r="A4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2" ht="12.75" customHeight="1">
      <c r="A4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2" ht="12.75" customHeight="1">
      <c r="A4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2" ht="12.75" customHeight="1">
      <c r="A4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2" ht="12.75" customHeight="1">
      <c r="A4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2" ht="12.75" customHeight="1">
      <c r="A4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2" ht="12.75" customHeight="1">
      <c r="A4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2" ht="12.75" customHeight="1">
      <c r="A4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2" ht="12.75" customHeight="1">
      <c r="A4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2" ht="12.75" customHeight="1">
      <c r="A4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2" ht="12.75" customHeight="1">
      <c r="A4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2" ht="12.75" customHeight="1">
      <c r="A4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2" ht="12.75" customHeight="1">
      <c r="A4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2" ht="12.75" customHeight="1">
      <c r="A4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2" ht="12.75" customHeight="1">
      <c r="A4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2" ht="12.75" customHeight="1">
      <c r="A4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2" ht="12.75" customHeight="1">
      <c r="A4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2" ht="12.75" customHeight="1">
      <c r="A4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2" ht="12.75" customHeight="1">
      <c r="A4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2" ht="12.75" customHeight="1">
      <c r="A4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2" ht="12.75" customHeight="1">
      <c r="A4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2" ht="12.75" customHeight="1">
      <c r="A4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2" ht="12.75" customHeight="1">
      <c r="A4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2" ht="12.75" customHeight="1">
      <c r="A4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2" ht="12.75" customHeight="1">
      <c r="A4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2" ht="12.75" customHeight="1">
      <c r="A4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2" ht="12.75" customHeight="1">
      <c r="A4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2" ht="12.75" customHeight="1">
      <c r="A4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2" ht="12.75" customHeight="1">
      <c r="A4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2" ht="12.75" customHeight="1">
      <c r="A5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2" ht="12.75" customHeight="1">
      <c r="A5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2" ht="12.75" customHeight="1">
      <c r="A5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2" ht="12.75" customHeight="1">
      <c r="A5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2" ht="12.75" customHeight="1">
      <c r="A5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2" ht="12.75" customHeight="1">
      <c r="A5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2" ht="12.75" customHeight="1">
      <c r="A5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2" ht="12.75" customHeight="1">
      <c r="A5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2" ht="12.75" customHeight="1">
      <c r="A5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2" ht="12.75" customHeight="1">
      <c r="A5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2" ht="12.75" customHeight="1">
      <c r="A5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2" ht="12.75" customHeight="1">
      <c r="A5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2" ht="12.75" customHeight="1">
      <c r="A5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2" ht="12.75" customHeight="1">
      <c r="A5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2" ht="12.75" customHeight="1">
      <c r="A5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2" ht="12.75" customHeight="1">
      <c r="A5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2" ht="12.75" customHeight="1">
      <c r="A5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2" ht="12.75" customHeight="1">
      <c r="A5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2" ht="12.75" customHeight="1">
      <c r="A5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2" ht="12.75" customHeight="1">
      <c r="A5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2" ht="12.75" customHeight="1">
      <c r="A5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2" ht="12.75" customHeight="1">
      <c r="A5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2" ht="12.75" customHeight="1">
      <c r="A5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2" ht="12.75" customHeight="1">
      <c r="A5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2" ht="12.75" customHeight="1">
      <c r="A5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2" ht="12.75" customHeight="1">
      <c r="A5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2" ht="12.75" customHeight="1">
      <c r="A5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2" ht="12.75" customHeight="1">
      <c r="A5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2" ht="12.75" customHeight="1">
      <c r="A5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2" ht="12.75" customHeight="1">
      <c r="A5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2" ht="12.75" customHeight="1">
      <c r="A5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2" ht="12.75" customHeight="1">
      <c r="A5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2" ht="12.75" customHeight="1">
      <c r="A5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2" ht="12.75" customHeight="1">
      <c r="A5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2" ht="12.75" customHeight="1">
      <c r="A5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2" ht="12.75" customHeight="1">
      <c r="A5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2" ht="12.75" customHeight="1">
      <c r="A5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2" ht="12.75" customHeight="1">
      <c r="A5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2" ht="12.75" customHeight="1">
      <c r="A5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2" ht="12.75" customHeight="1">
      <c r="A5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2" ht="12.75" customHeight="1">
      <c r="A5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2" ht="12.75" customHeight="1">
      <c r="A5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2" ht="12.75" customHeight="1">
      <c r="A5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2" ht="12.75" customHeight="1">
      <c r="A5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2" ht="12.75" customHeight="1">
      <c r="A5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2" ht="12.75" customHeight="1">
      <c r="A5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2" ht="12.75" customHeight="1">
      <c r="A5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2" ht="12.75" customHeight="1">
      <c r="A5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2" ht="12.75" customHeight="1">
      <c r="A5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2" ht="12.75" customHeight="1">
      <c r="A5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2" ht="12.75" customHeight="1">
      <c r="A5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2" ht="12.75" customHeight="1">
      <c r="A5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2" ht="12.75" customHeight="1">
      <c r="A5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2" ht="12.75" customHeight="1">
      <c r="A5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2" ht="12.75" customHeight="1">
      <c r="A5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2" ht="12.75" customHeight="1">
      <c r="A5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2" ht="12.75" customHeight="1">
      <c r="A5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2" ht="12.75" customHeight="1">
      <c r="A5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2" ht="12.75" customHeight="1">
      <c r="A5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2" ht="12.75" customHeight="1">
      <c r="A5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2" ht="12.75" customHeight="1">
      <c r="A5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2" ht="12.75" customHeight="1">
      <c r="A5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2" ht="12.75" customHeight="1">
      <c r="A5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2" ht="12.75" customHeight="1">
      <c r="A5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2" ht="12.75" customHeight="1">
      <c r="A5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2" ht="12.75" customHeight="1">
      <c r="A5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2" ht="12.75" customHeight="1">
      <c r="A5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2" ht="12.75" customHeight="1">
      <c r="A5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2" ht="12.75" customHeight="1">
      <c r="A5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2" ht="12.75" customHeight="1">
      <c r="A5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2" ht="12.75" customHeight="1">
      <c r="A5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2" ht="12.75" customHeight="1">
      <c r="A5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2" ht="12.75" customHeight="1">
      <c r="A5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2" ht="12.75" customHeight="1">
      <c r="A5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2" ht="12.75" customHeight="1">
      <c r="A5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2" ht="12.75" customHeight="1">
      <c r="A5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2" ht="12.75" customHeight="1">
      <c r="A5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2" ht="12.75" customHeight="1">
      <c r="A5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2" ht="12.75" customHeight="1">
      <c r="A5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2" ht="12.75" customHeight="1">
      <c r="A5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2" ht="12.75" customHeight="1">
      <c r="A5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2" ht="12.75" customHeight="1">
      <c r="A5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2" ht="12.75" customHeight="1">
      <c r="A5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2" ht="12.75" customHeight="1">
      <c r="A5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2" ht="12.75" customHeight="1">
      <c r="A5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2" ht="12.75" customHeight="1">
      <c r="A5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2" ht="12.75" customHeight="1">
      <c r="A5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2" ht="12.75" customHeight="1">
      <c r="A5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2" ht="12.75" customHeight="1">
      <c r="A5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2" ht="12.75" customHeight="1">
      <c r="A5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2" ht="12.75" customHeight="1">
      <c r="A5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2" ht="12.75" customHeight="1">
      <c r="A5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2" ht="12.75" customHeight="1">
      <c r="A5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2" ht="12.75" customHeight="1">
      <c r="A5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2" ht="12.75" customHeight="1">
      <c r="A5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2" ht="12.75" customHeight="1">
      <c r="A5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2" ht="12.75" customHeight="1">
      <c r="A5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2" ht="12.75" customHeight="1">
      <c r="A5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2" ht="12.75" customHeight="1">
      <c r="A5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2" ht="12.75" customHeight="1">
      <c r="A5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2" ht="12.75" customHeight="1">
      <c r="A6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2" ht="12.75" customHeight="1">
      <c r="A6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2" ht="12.75" customHeight="1">
      <c r="A6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2" ht="12.75" customHeight="1">
      <c r="A6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2" ht="12.75" customHeight="1">
      <c r="A6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2" ht="12.75" customHeight="1">
      <c r="A6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2" ht="12.75" customHeight="1">
      <c r="A6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2" ht="12.75" customHeight="1">
      <c r="A6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2" ht="12.75" customHeight="1">
      <c r="A6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2" ht="12.75" customHeight="1">
      <c r="A6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2" ht="12.75" customHeight="1">
      <c r="A6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2" ht="12.75" customHeight="1">
      <c r="A6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2" ht="12.75" customHeight="1">
      <c r="A6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2" ht="12.75" customHeight="1">
      <c r="A6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2" ht="12.75" customHeight="1">
      <c r="A6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2" ht="12.75" customHeight="1">
      <c r="A6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2" ht="12.75" customHeight="1">
      <c r="A6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2" ht="12.75" customHeight="1">
      <c r="A6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2" ht="12.75" customHeight="1">
      <c r="A6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2" ht="12.75" customHeight="1">
      <c r="A6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2" ht="12.75" customHeight="1">
      <c r="A6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2" ht="12.75" customHeight="1">
      <c r="A6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2" ht="12.75" customHeight="1">
      <c r="A6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2" ht="12.75" customHeight="1">
      <c r="A6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2" ht="12.75" customHeight="1">
      <c r="A6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2" ht="12.75" customHeight="1">
      <c r="A6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2" ht="12.75" customHeight="1">
      <c r="A6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2" ht="12.75" customHeight="1">
      <c r="A6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2" ht="12.75" customHeight="1">
      <c r="A6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2" ht="12.75" customHeight="1">
      <c r="A6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2" ht="12.75" customHeight="1">
      <c r="A6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2" ht="12.75" customHeight="1">
      <c r="A6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2" ht="12.75" customHeight="1">
      <c r="A6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2" ht="12.75" customHeight="1">
      <c r="A6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2" ht="12.75" customHeight="1">
      <c r="A6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2" ht="12.75" customHeight="1">
      <c r="A6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2" ht="12.75" customHeight="1">
      <c r="A6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2" ht="12.75" customHeight="1">
      <c r="A6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2" ht="12.75" customHeight="1">
      <c r="A6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2" ht="12.75" customHeight="1">
      <c r="A6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2" ht="12.75" customHeight="1">
      <c r="A6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2" ht="12.75" customHeight="1">
      <c r="A6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2" ht="12.75" customHeight="1">
      <c r="A6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2" ht="12.75" customHeight="1">
      <c r="A6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2" ht="12.75" customHeight="1">
      <c r="A6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2" ht="12.75" customHeight="1">
      <c r="A6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2" ht="12.75" customHeight="1">
      <c r="A6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2" ht="12.75" customHeight="1">
      <c r="A6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2" ht="12.75" customHeight="1">
      <c r="A6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2" ht="12.75" customHeight="1">
      <c r="A6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2" ht="12.75" customHeight="1">
      <c r="A6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2" ht="12.75" customHeight="1">
      <c r="A6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2" ht="12.75" customHeight="1">
      <c r="A6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2" ht="12.75" customHeight="1">
      <c r="A6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2" ht="12.75" customHeight="1">
      <c r="A6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2" ht="12.75" customHeight="1">
      <c r="A6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2" ht="12.75" customHeight="1">
      <c r="A6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2" ht="12.75" customHeight="1">
      <c r="A6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2" ht="12.75" customHeight="1">
      <c r="A6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2" ht="12.75" customHeight="1">
      <c r="A6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2" ht="12.75" customHeight="1">
      <c r="A6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2" ht="12.75" customHeight="1">
      <c r="A6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2" ht="12.75" customHeight="1">
      <c r="A6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2" ht="12.75" customHeight="1">
      <c r="A6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2" ht="12.75" customHeight="1">
      <c r="A6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2" ht="12.75" customHeight="1">
      <c r="A6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2" ht="12.75" customHeight="1">
      <c r="A6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2" ht="12.75" customHeight="1">
      <c r="A6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2" ht="12.75" customHeight="1">
      <c r="A6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2" ht="12.75" customHeight="1">
      <c r="A6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2" ht="12.75" customHeight="1">
      <c r="A6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2" ht="12.75" customHeight="1">
      <c r="A6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2" ht="12.75" customHeight="1">
      <c r="A6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2" ht="12.75" customHeight="1">
      <c r="A6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2" ht="12.75" customHeight="1">
      <c r="A6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2" ht="12.75" customHeight="1">
      <c r="A6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2" ht="12.75" customHeight="1">
      <c r="A6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2" ht="12.75" customHeight="1">
      <c r="A6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2" ht="12.75" customHeight="1">
      <c r="A6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2" ht="12.75" customHeight="1">
      <c r="A6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2" ht="12.75" customHeight="1">
      <c r="A6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2" ht="12.75" customHeight="1">
      <c r="A6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2" ht="12.75" customHeight="1">
      <c r="A6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2" ht="12.75" customHeight="1">
      <c r="A6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2" ht="12.75" customHeight="1">
      <c r="A6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2" ht="12.75" customHeight="1">
      <c r="A6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2" ht="12.75" customHeight="1">
      <c r="A6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2" ht="12.75" customHeight="1">
      <c r="A6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2" ht="12.75" customHeight="1">
      <c r="A6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2" ht="12.75" customHeight="1">
      <c r="A6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2" ht="12.75" customHeight="1">
      <c r="A6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2" ht="12.75" customHeight="1">
      <c r="A6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2" ht="12.75" customHeight="1">
      <c r="A6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2" ht="12.75" customHeight="1">
      <c r="A6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2" ht="12.75" customHeight="1">
      <c r="A6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2" ht="12.75" customHeight="1">
      <c r="A6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2" ht="12.75" customHeight="1">
      <c r="A6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2" ht="12.75" customHeight="1">
      <c r="A6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2" ht="12.75" customHeight="1">
      <c r="A6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2" ht="12.75" customHeight="1">
      <c r="A6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2" ht="12.75" customHeight="1">
      <c r="A7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2" ht="12.75" customHeight="1">
      <c r="A7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2" ht="12.75" customHeight="1">
      <c r="A7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2" ht="12.75" customHeight="1">
      <c r="A7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2" ht="12.75" customHeight="1">
      <c r="A7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2" ht="12.75" customHeight="1">
      <c r="A7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2" ht="12.75" customHeight="1">
      <c r="A7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2" ht="12.75" customHeight="1">
      <c r="A7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2" ht="12.75" customHeight="1">
      <c r="A7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2" ht="12.75" customHeight="1">
      <c r="A7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2" ht="12.75" customHeight="1">
      <c r="A7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2" ht="12.75" customHeight="1">
      <c r="A7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2" ht="12.75" customHeight="1">
      <c r="A7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2" ht="12.75" customHeight="1">
      <c r="A7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2" ht="12.75" customHeight="1">
      <c r="A7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2" ht="12.75" customHeight="1">
      <c r="A7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2" ht="12.75" customHeight="1">
      <c r="A7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2" ht="12.75" customHeight="1">
      <c r="A7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2" ht="12.75" customHeight="1">
      <c r="A7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2" ht="12.75" customHeight="1">
      <c r="A7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2" ht="12.75" customHeight="1">
      <c r="A7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2" ht="12.75" customHeight="1">
      <c r="A7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2" ht="12.75" customHeight="1">
      <c r="A7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2" ht="12.75" customHeight="1">
      <c r="A7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2" ht="12.75" customHeight="1">
      <c r="A7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2" ht="12.75" customHeight="1">
      <c r="A7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2" ht="12.75" customHeight="1">
      <c r="A7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2" ht="12.75" customHeight="1">
      <c r="A7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2" ht="12.75" customHeight="1">
      <c r="A7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2" ht="12.75" customHeight="1">
      <c r="A7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2" ht="12.75" customHeight="1">
      <c r="A7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2" ht="12.75" customHeight="1">
      <c r="A7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2" ht="12.75" customHeight="1">
      <c r="A7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2" ht="12.75" customHeight="1">
      <c r="A7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2" ht="12.75" customHeight="1">
      <c r="A7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2" ht="12.75" customHeight="1">
      <c r="A7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2" ht="12.75" customHeight="1">
      <c r="A7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2" ht="12.75" customHeight="1">
      <c r="A7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2" ht="12.75" customHeight="1">
      <c r="A7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2" ht="12.75" customHeight="1">
      <c r="A7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2" ht="12.75" customHeight="1">
      <c r="A7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2" ht="12.75" customHeight="1">
      <c r="A7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2" ht="12.75" customHeight="1">
      <c r="A7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2" ht="12.75" customHeight="1">
      <c r="A7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2" ht="12.75" customHeight="1">
      <c r="A7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2" ht="12.75" customHeight="1">
      <c r="A7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2" ht="12.75" customHeight="1">
      <c r="A7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2" ht="12.75" customHeight="1">
      <c r="A7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2" ht="12.75" customHeight="1">
      <c r="A7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2" ht="12.75" customHeight="1">
      <c r="A7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2" ht="12.75" customHeight="1">
      <c r="A7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2" ht="12.75" customHeight="1">
      <c r="A7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2" ht="12.75" customHeight="1">
      <c r="A7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2" ht="12.75" customHeight="1">
      <c r="A7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2" ht="12.75" customHeight="1">
      <c r="A7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2" ht="12.75" customHeight="1">
      <c r="A7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2" ht="12.75" customHeight="1">
      <c r="A7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2" ht="12.75" customHeight="1">
      <c r="A7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2" ht="12.75" customHeight="1">
      <c r="A7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2" ht="12.75" customHeight="1">
      <c r="A7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2" ht="12.75" customHeight="1">
      <c r="A7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2" ht="12.75" customHeight="1">
      <c r="A7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2" ht="12.75" customHeight="1">
      <c r="A7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2" ht="12.75" customHeight="1">
      <c r="A7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2" ht="12.75" customHeight="1">
      <c r="A7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2" ht="12.75" customHeight="1">
      <c r="A7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2" ht="12.75" customHeight="1">
      <c r="A7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2" ht="12.75" customHeight="1">
      <c r="A7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2" ht="12.75" customHeight="1">
      <c r="A7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2" ht="12.75" customHeight="1">
      <c r="A7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2" ht="12.75" customHeight="1">
      <c r="A7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2" ht="12.75" customHeight="1">
      <c r="A7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2" ht="12.75" customHeight="1">
      <c r="A7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2" ht="12.75" customHeight="1">
      <c r="A7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2" ht="12.75" customHeight="1">
      <c r="A7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2" ht="12.75" customHeight="1">
      <c r="A7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2" ht="12.75" customHeight="1">
      <c r="A7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2" ht="12.75" customHeight="1">
      <c r="A7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2" ht="12.75" customHeight="1">
      <c r="A7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2" ht="12.75" customHeight="1">
      <c r="A7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2" ht="12.75" customHeight="1">
      <c r="A7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2" ht="12.75" customHeight="1">
      <c r="A7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2" ht="12.75" customHeight="1">
      <c r="A7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2" ht="12.75" customHeight="1">
      <c r="A7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2" ht="12.75" customHeight="1">
      <c r="A7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2" ht="12.75" customHeight="1">
      <c r="A7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2" ht="12.75" customHeight="1">
      <c r="A7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2" ht="12.75" customHeight="1">
      <c r="A7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2" ht="12.75" customHeight="1">
      <c r="A7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2" ht="12.75" customHeight="1">
      <c r="A7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2" ht="12.75" customHeight="1">
      <c r="A7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2" ht="12.75" customHeight="1">
      <c r="A7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2" ht="12.75" customHeight="1">
      <c r="A7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2" ht="12.75" customHeight="1">
      <c r="A7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2" ht="12.75" customHeight="1">
      <c r="A7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2" ht="12.75" customHeight="1">
      <c r="A7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2" ht="12.75" customHeight="1">
      <c r="A7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2" ht="12.75" customHeight="1">
      <c r="A7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2" ht="12.75" customHeight="1">
      <c r="A7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2" ht="12.75" customHeight="1">
      <c r="A7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2" ht="12.75" customHeight="1">
      <c r="A8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2" ht="12.75" customHeight="1">
      <c r="A8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2" ht="12.75" customHeight="1">
      <c r="A8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2" ht="12.75" customHeight="1">
      <c r="A8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2" ht="12.75" customHeight="1">
      <c r="A8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2" ht="12.75" customHeight="1">
      <c r="A8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2" ht="12.75" customHeight="1">
      <c r="A8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2" ht="12.75" customHeight="1">
      <c r="A8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2" ht="12.75" customHeight="1">
      <c r="A8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2" ht="12.75" customHeight="1">
      <c r="A8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2" ht="12.75" customHeight="1">
      <c r="A8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2" ht="12.75" customHeight="1">
      <c r="A8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2" ht="12.75" customHeight="1">
      <c r="A8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2" ht="12.75" customHeight="1">
      <c r="A8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2" ht="12.75" customHeight="1">
      <c r="A8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2" ht="12.75" customHeight="1">
      <c r="A8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2" ht="12.75" customHeight="1">
      <c r="A8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2" ht="12.75" customHeight="1">
      <c r="A8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2" ht="12.75" customHeight="1">
      <c r="A8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2" ht="12.75" customHeight="1">
      <c r="A8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2" ht="12.75" customHeight="1">
      <c r="A8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2" ht="12.75" customHeight="1">
      <c r="A8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2" ht="12.75" customHeight="1">
      <c r="A8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2" ht="12.75" customHeight="1">
      <c r="A8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2" ht="12.75" customHeight="1">
      <c r="A8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2" ht="12.75" customHeight="1">
      <c r="A8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2" ht="12.75" customHeight="1">
      <c r="A8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2" ht="12.75" customHeight="1">
      <c r="A8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2" ht="12.75" customHeight="1">
      <c r="A8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2" ht="12.75" customHeight="1">
      <c r="A8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2" ht="12.75" customHeight="1">
      <c r="A8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2" ht="12.75" customHeight="1">
      <c r="A8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2" ht="12.75" customHeight="1">
      <c r="A8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2" ht="12.75" customHeight="1">
      <c r="A8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2" ht="12.75" customHeight="1">
      <c r="A8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2" ht="12.75" customHeight="1">
      <c r="A8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2" ht="12.75" customHeight="1">
      <c r="A8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2" ht="12.75" customHeight="1">
      <c r="A8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2" ht="12.75" customHeight="1">
      <c r="A8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2" ht="12.75" customHeight="1">
      <c r="A8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2" ht="12.75" customHeight="1">
      <c r="A8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2" ht="12.75" customHeight="1">
      <c r="A8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2" ht="12.75" customHeight="1">
      <c r="A8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2" ht="12.75" customHeight="1">
      <c r="A8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2" ht="12.75" customHeight="1">
      <c r="A8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2" ht="12.75" customHeight="1">
      <c r="A8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2" ht="12.75" customHeight="1">
      <c r="A8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2" ht="12.75" customHeight="1">
      <c r="A8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2" ht="12.75" customHeight="1">
      <c r="A8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2" ht="12.75" customHeight="1">
      <c r="A8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2" ht="12.75" customHeight="1">
      <c r="A8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2" ht="12.75" customHeight="1">
      <c r="A8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2" ht="12.75" customHeight="1">
      <c r="A8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2" ht="12.75" customHeight="1">
      <c r="A8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2" ht="12.75" customHeight="1">
      <c r="A8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2" ht="12.75" customHeight="1">
      <c r="A8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2" ht="12.75" customHeight="1">
      <c r="A8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2" ht="12.75" customHeight="1">
      <c r="A8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2" ht="12.75" customHeight="1">
      <c r="A8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2" ht="12.75" customHeight="1">
      <c r="A8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2" ht="12.75" customHeight="1">
      <c r="A8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2" ht="12.75" customHeight="1">
      <c r="A8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2" ht="12.75" customHeight="1">
      <c r="A8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2" ht="12.75" customHeight="1">
      <c r="A8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2" ht="12.75" customHeight="1">
      <c r="A8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2" ht="12.75" customHeight="1">
      <c r="A8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2" ht="12.75" customHeight="1">
      <c r="A8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2" ht="12.75" customHeight="1">
      <c r="A8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2" ht="12.75" customHeight="1">
      <c r="A8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2" ht="12.75" customHeight="1">
      <c r="A8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2" ht="12.75" customHeight="1">
      <c r="A8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2" ht="12.75" customHeight="1">
      <c r="A8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2" ht="12.75" customHeight="1">
      <c r="A8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2" ht="12.75" customHeight="1">
      <c r="A8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2" ht="12.75" customHeight="1">
      <c r="A8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2" ht="12.75" customHeight="1">
      <c r="A8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2" ht="12.75" customHeight="1">
      <c r="A8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2" ht="12.75" customHeight="1">
      <c r="A8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2" ht="12.75" customHeight="1">
      <c r="A8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2" ht="12.75" customHeight="1">
      <c r="A8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2" ht="12.75" customHeight="1">
      <c r="A88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2" ht="12.75" customHeight="1">
      <c r="A88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2" ht="12.75" customHeight="1">
      <c r="A88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2" ht="12.75" customHeight="1">
      <c r="A88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2" ht="12.75" customHeight="1">
      <c r="A88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2" ht="12.75" customHeight="1">
      <c r="A88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2" ht="12.75" customHeight="1">
      <c r="A88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2" ht="12.75" customHeight="1">
      <c r="A88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2" ht="12.75" customHeight="1">
      <c r="A88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2" ht="12.75" customHeight="1">
      <c r="A88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2" ht="12.75" customHeight="1">
      <c r="A89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2" ht="12.75" customHeight="1">
      <c r="A89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2" ht="12.75" customHeight="1">
      <c r="A89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2" ht="12.75" customHeight="1">
      <c r="A89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2" ht="12.75" customHeight="1">
      <c r="A89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2" ht="12.75" customHeight="1">
      <c r="A89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2" ht="12.75" customHeight="1">
      <c r="A89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2" ht="12.75" customHeight="1">
      <c r="A89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2" ht="12.75" customHeight="1">
      <c r="A89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2" ht="12.75" customHeight="1">
      <c r="A89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2" ht="12.75" customHeight="1">
      <c r="A90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2" ht="12.75" customHeight="1">
      <c r="A90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2" ht="12.75" customHeight="1">
      <c r="A90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2" ht="12.75" customHeight="1">
      <c r="A90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2" ht="12.75" customHeight="1">
      <c r="A90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2" ht="12.75" customHeight="1">
      <c r="A90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2" ht="12.75" customHeight="1">
      <c r="A90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2" ht="12.75" customHeight="1">
      <c r="A90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2" ht="12.75" customHeight="1">
      <c r="A90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2" ht="12.75" customHeight="1">
      <c r="A90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2" ht="12.75" customHeight="1">
      <c r="A91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2" ht="12.75" customHeight="1">
      <c r="A91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2" ht="12.75" customHeight="1">
      <c r="A91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2" ht="12.75" customHeight="1">
      <c r="A91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2" ht="12.75" customHeight="1">
      <c r="A91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2" ht="12.75" customHeight="1">
      <c r="A91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2" ht="12.75" customHeight="1">
      <c r="A91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2" ht="12.75" customHeight="1">
      <c r="A91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2" ht="12.75" customHeight="1">
      <c r="A91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2" ht="12.75" customHeight="1">
      <c r="A91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2" ht="12.75" customHeight="1">
      <c r="A92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2" ht="12.75" customHeight="1">
      <c r="A92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2" ht="12.75" customHeight="1">
      <c r="A92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2" ht="12.75" customHeight="1">
      <c r="A92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2" ht="12.75" customHeight="1">
      <c r="A92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2" ht="12.75" customHeight="1">
      <c r="A92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2" ht="12.75" customHeight="1">
      <c r="A92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2" ht="12.75" customHeight="1">
      <c r="A92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2" ht="12.75" customHeight="1">
      <c r="A92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2" ht="12.75" customHeight="1">
      <c r="A92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2" ht="12.75" customHeight="1">
      <c r="A93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2" ht="12.75" customHeight="1">
      <c r="A93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2" ht="12.75" customHeight="1">
      <c r="A93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2" ht="12.75" customHeight="1">
      <c r="A93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2" ht="12.75" customHeight="1">
      <c r="A93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2" ht="12.75" customHeight="1">
      <c r="A93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2" ht="12.75" customHeight="1">
      <c r="A93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2" ht="12.75" customHeight="1">
      <c r="A93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2" ht="12.75" customHeight="1">
      <c r="A93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2" ht="12.75" customHeight="1">
      <c r="A93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2" ht="12.75" customHeight="1">
      <c r="A94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2" ht="12.75" customHeight="1">
      <c r="A94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2" ht="12.75" customHeight="1">
      <c r="A94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2" ht="12.75" customHeight="1">
      <c r="A94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2" ht="12.75" customHeight="1">
      <c r="A94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2" ht="12.75" customHeight="1">
      <c r="A94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2" ht="12.75" customHeight="1">
      <c r="A94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2" ht="12.75" customHeight="1">
      <c r="A94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2" ht="12.75" customHeight="1">
      <c r="A94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2" ht="12.75" customHeight="1">
      <c r="A94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2" ht="12.75" customHeight="1">
      <c r="A95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2" ht="12.75" customHeight="1">
      <c r="A95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2" ht="12.75" customHeight="1">
      <c r="A95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2" ht="12.75" customHeight="1">
      <c r="A95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2" ht="12.75" customHeight="1">
      <c r="A95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2" ht="12.75" customHeight="1">
      <c r="A95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2" ht="12.75" customHeight="1">
      <c r="A95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2" ht="12.75" customHeight="1">
      <c r="A95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2" ht="12.75" customHeight="1">
      <c r="A95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2" ht="12.75" customHeight="1">
      <c r="A95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2" ht="12.75" customHeight="1">
      <c r="A96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2" ht="12.75" customHeight="1">
      <c r="A96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2" ht="12.75" customHeight="1">
      <c r="A96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2" ht="12.75" customHeight="1">
      <c r="A96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2" ht="12.75" customHeight="1">
      <c r="A96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2" ht="12.75" customHeight="1">
      <c r="A96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2" ht="12.75" customHeight="1">
      <c r="A96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2" ht="12.75" customHeight="1">
      <c r="A96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2" ht="12.75" customHeight="1">
      <c r="A96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2" ht="12.75" customHeight="1">
      <c r="A96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2" ht="12.75" customHeight="1">
      <c r="A970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2" ht="12.75" customHeight="1">
      <c r="A971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2" ht="12.75" customHeight="1">
      <c r="A972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2" ht="12.75" customHeight="1">
      <c r="A973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2" ht="12.75" customHeight="1">
      <c r="A974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2" ht="12.75" customHeight="1">
      <c r="A975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2" ht="12.75" customHeight="1">
      <c r="A976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32" ht="12.75" customHeight="1">
      <c r="A977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32" ht="12.75" customHeight="1">
      <c r="A978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1:32" ht="12.75" customHeight="1">
      <c r="A979" s="1"/>
      <c s="1"/>
      <c s="1"/>
      <c s="1"/>
      <c s="1"/>
      <c s="31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E220"/>
  <sheetViews>
    <sheetView workbookViewId="0" topLeftCell="A1"/>
  </sheetViews>
  <sheetFormatPr defaultColWidth="14.4442857142857" defaultRowHeight="15" customHeight="1"/>
  <cols>
    <col min="1" max="1" width="4.85714285714286" customWidth="1"/>
    <col min="2" max="2" width="3.85714285714286" customWidth="1"/>
    <col min="3" max="3" width="4" customWidth="1"/>
    <col min="4" max="4" width="7.42857142857143" customWidth="1"/>
    <col min="5" max="5" width="13.1428571428571" customWidth="1"/>
    <col min="6" max="6" width="9.57142857142857" customWidth="1"/>
    <col min="7" max="7" width="12" customWidth="1"/>
    <col min="8" max="8" width="7.28571428571429" customWidth="1"/>
    <col min="9" max="9" width="7.85714285714286" customWidth="1"/>
    <col min="10" max="10" width="5.85714285714286" customWidth="1"/>
    <col min="11" max="11" width="7.42857142857143" customWidth="1"/>
    <col min="12" max="12" width="4.57142857142857" customWidth="1"/>
    <col min="13" max="13" width="18.5714285714286" customWidth="1"/>
    <col min="14" max="31" width="8.14285714285714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107">
        <v>1.1574074074074073E-05</v>
      </c>
      <c s="107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701</v>
      </c>
      <c s="1"/>
      <c s="24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/>
      <c s="33" t="s">
        <v>569</v>
      </c>
      <c s="34"/>
      <c s="35"/>
      <c s="35"/>
      <c s="35"/>
      <c s="26"/>
      <c s="96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70">
        <v>1</v>
      </c>
      <c s="49">
        <v>1</v>
      </c>
      <c s="49">
        <v>65</v>
      </c>
      <c s="50" t="s">
        <v>702</v>
      </c>
      <c s="51" t="s">
        <v>703</v>
      </c>
      <c s="52" t="s">
        <v>704</v>
      </c>
      <c s="53" t="s">
        <v>10</v>
      </c>
      <c s="53" t="s">
        <v>72</v>
      </c>
      <c s="53"/>
      <c s="54">
        <f t="shared" si="0" ref="J9:J10">IF(ISBLANK(K9),"",TRUNC(0.00259*((K9/$E$3)-1200)^2))</f>
        <v>848</v>
      </c>
      <c s="90">
        <v>0.0072626157407407405</v>
      </c>
      <c s="106" t="str">
        <f t="shared" si="1" ref="L9:L10">IF(ISBLANK(K9),"",IF(K9&gt;0.00873842592592593,"",IF(K9&lt;=0.00619212962962963,"TSM",IF(K9&lt;=0.00644675925925926,"SM",IF(K9&lt;=0.0068287037037037,"KSM",IF(K9&lt;=0.00729166666666667,"I A",IF(K9&lt;=0.00796296296296296,"II A",IF(K9&lt;=0.00873842592592593,"III A"))))))))</f>
        <v>I A</v>
      </c>
      <c s="53" t="s">
        <v>310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70">
        <v>2</v>
      </c>
      <c s="49">
        <v>2</v>
      </c>
      <c s="49">
        <v>234</v>
      </c>
      <c s="50" t="s">
        <v>457</v>
      </c>
      <c s="51" t="s">
        <v>705</v>
      </c>
      <c s="52" t="s">
        <v>706</v>
      </c>
      <c s="53" t="s">
        <v>707</v>
      </c>
      <c s="53" t="s">
        <v>426</v>
      </c>
      <c s="53"/>
      <c s="54">
        <f t="shared" si="0"/>
        <v>759</v>
      </c>
      <c s="90">
        <v>0.0076211805555555555</v>
      </c>
      <c s="106" t="str">
        <f t="shared" si="1"/>
        <v>II A</v>
      </c>
      <c s="53" t="s">
        <v>708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2.75" customHeight="1">
      <c r="A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2.75" customHeight="1">
      <c r="A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12.75" customHeight="1">
      <c r="A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2.75" customHeight="1">
      <c r="A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12.75" customHeight="1">
      <c r="A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2.75" customHeight="1">
      <c r="A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2.75" customHeight="1">
      <c r="A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2.75" customHeight="1">
      <c r="A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1" ht="12.75" customHeight="1">
      <c r="A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2.75" customHeight="1">
      <c r="A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12.75" customHeight="1">
      <c r="A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12.75" customHeight="1">
      <c r="A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2.75" customHeight="1">
      <c r="A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2.75" customHeight="1">
      <c r="A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2.75" customHeight="1">
      <c r="A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2.75" customHeight="1">
      <c r="A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2.75" customHeight="1">
      <c r="A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12.75" customHeight="1">
      <c r="A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12.75" customHeight="1">
      <c r="A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2.75" customHeight="1">
      <c r="A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2.75" customHeight="1">
      <c r="A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2.75" customHeight="1">
      <c r="A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2.75" customHeight="1">
      <c r="A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2.75" customHeight="1">
      <c r="A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G220"/>
  <sheetViews>
    <sheetView workbookViewId="0" topLeftCell="A1"/>
  </sheetViews>
  <sheetFormatPr defaultColWidth="14.4442857142857" defaultRowHeight="15" customHeight="1"/>
  <cols>
    <col min="1" max="1" width="4.85714285714286" customWidth="1"/>
    <col min="2" max="2" width="3.85714285714286" customWidth="1"/>
    <col min="3" max="3" width="4.42857142857143" customWidth="1"/>
    <col min="4" max="4" width="9.42857142857143" customWidth="1"/>
    <col min="5" max="5" width="12" customWidth="1"/>
    <col min="6" max="6" width="9.14285714285714" customWidth="1"/>
    <col min="7" max="7" width="8.57142857142857" customWidth="1"/>
    <col min="8" max="8" width="7.42857142857143" customWidth="1"/>
    <col min="9" max="9" width="9.85714285714286" customWidth="1"/>
    <col min="10" max="10" width="5.85714285714286" customWidth="1"/>
    <col min="11" max="11" width="7.57142857142857" customWidth="1"/>
    <col min="12" max="12" width="4.57142857142857" customWidth="1"/>
    <col min="13" max="13" width="17.1428571428571" customWidth="1"/>
    <col min="14" max="31" width="8.14285714285714" customWidth="1"/>
    <col min="32" max="33" width="13" customWidth="1"/>
  </cols>
  <sheetData>
    <row r="1" spans="1:31" ht="18" customHeight="1">
      <c r="A1" s="14" t="s">
        <v>0</v>
      </c>
      <c s="14"/>
      <c s="15"/>
      <c s="15"/>
      <c s="15"/>
      <c s="16"/>
      <c s="17"/>
      <c s="17"/>
      <c s="17"/>
      <c s="84"/>
      <c s="94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1" ht="13.5" customHeight="1">
      <c r="A2" s="15" t="s">
        <v>1</v>
      </c>
      <c s="15"/>
      <c s="15"/>
      <c s="15"/>
      <c s="15"/>
      <c s="16"/>
      <c s="17"/>
      <c s="17"/>
      <c s="17"/>
      <c s="84"/>
      <c s="94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1" ht="4.5" customHeight="1">
      <c r="A3" s="1"/>
      <c s="1"/>
      <c s="1"/>
      <c s="23"/>
      <c s="1"/>
      <c s="85">
        <v>1.1574074074074073E-05</v>
      </c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2.75" customHeight="1">
      <c r="A4" s="1"/>
      <c s="1"/>
      <c s="1"/>
      <c s="23" t="s">
        <v>709</v>
      </c>
      <c s="1"/>
      <c s="24"/>
      <c s="25"/>
      <c s="25"/>
      <c s="25"/>
      <c s="73"/>
      <c s="94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23"/>
      <c s="1"/>
      <c s="24"/>
      <c s="25"/>
      <c s="25"/>
      <c s="25"/>
      <c s="26"/>
      <c s="96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/>
      <c s="33" t="s">
        <v>569</v>
      </c>
      <c s="34"/>
      <c s="35"/>
      <c s="35"/>
      <c s="35"/>
      <c s="26"/>
      <c s="96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29"/>
      <c s="12"/>
      <c s="12"/>
      <c s="12"/>
      <c s="26"/>
      <c s="100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24" customHeight="1">
      <c r="A8" s="38" t="s">
        <v>15</v>
      </c>
      <c s="39" t="s">
        <v>570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55" t="s">
        <v>391</v>
      </c>
      <c s="86" t="s">
        <v>28</v>
      </c>
      <c s="8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70">
        <v>1</v>
      </c>
      <c s="49">
        <v>10</v>
      </c>
      <c s="49">
        <v>206</v>
      </c>
      <c s="50" t="s">
        <v>710</v>
      </c>
      <c s="51" t="s">
        <v>711</v>
      </c>
      <c s="52" t="s">
        <v>712</v>
      </c>
      <c s="53" t="s">
        <v>120</v>
      </c>
      <c s="53" t="s">
        <v>66</v>
      </c>
      <c s="53" t="s">
        <v>713</v>
      </c>
      <c s="108">
        <f t="shared" si="0" ref="J9:J17">IF(ISBLANK(K9),"",TRUNC(0.008322*((K9/$F$3)-840)^2))</f>
        <v>836</v>
      </c>
      <c s="90">
        <v>0.0060520833333333329</v>
      </c>
      <c s="106" t="str">
        <f t="shared" si="1" ref="L9:L18">IF(ISBLANK(K9),"",IF(K9&gt;0.00778935185185185,"",IF(K9&lt;=0.00548611111111111,"TSM",IF(K9&lt;=0.00570601851851852,"SM",IF(K9&lt;=0.00596064814814815,"KSM",IF(K9&lt;=0.00640046296296296,"I A",IF(K9&lt;=0.00703703703703704,"II A",IF(K9&lt;=0.00778935185185185,"III A"))))))))</f>
        <v>I A</v>
      </c>
      <c s="53" t="s">
        <v>628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70">
        <v>2</v>
      </c>
      <c s="49">
        <v>3</v>
      </c>
      <c s="49">
        <v>179</v>
      </c>
      <c s="50" t="s">
        <v>714</v>
      </c>
      <c s="51" t="s">
        <v>715</v>
      </c>
      <c s="52" t="s">
        <v>716</v>
      </c>
      <c s="53" t="s">
        <v>717</v>
      </c>
      <c s="53" t="s">
        <v>718</v>
      </c>
      <c s="53" t="s">
        <v>506</v>
      </c>
      <c s="108">
        <f t="shared" si="0"/>
        <v>772</v>
      </c>
      <c s="90">
        <v>0.0061958333333333336</v>
      </c>
      <c s="106" t="str">
        <f t="shared" si="1"/>
        <v>I A</v>
      </c>
      <c s="53" t="s">
        <v>719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5.75" customHeight="1">
      <c r="A11" s="70">
        <v>3</v>
      </c>
      <c s="49">
        <v>5</v>
      </c>
      <c s="49">
        <v>207</v>
      </c>
      <c s="50" t="s">
        <v>720</v>
      </c>
      <c s="51" t="s">
        <v>721</v>
      </c>
      <c s="52" t="s">
        <v>722</v>
      </c>
      <c s="53" t="s">
        <v>120</v>
      </c>
      <c s="53" t="s">
        <v>66</v>
      </c>
      <c s="53" t="s">
        <v>518</v>
      </c>
      <c s="108">
        <f t="shared" si="0"/>
        <v>768</v>
      </c>
      <c s="90">
        <v>0.0062042824074074066</v>
      </c>
      <c s="106" t="str">
        <f t="shared" si="1"/>
        <v>I A</v>
      </c>
      <c s="53" t="s">
        <v>519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5.75" customHeight="1">
      <c r="A12" s="70">
        <v>4</v>
      </c>
      <c s="49">
        <v>2</v>
      </c>
      <c s="49">
        <v>107</v>
      </c>
      <c s="50" t="s">
        <v>723</v>
      </c>
      <c s="51" t="s">
        <v>724</v>
      </c>
      <c s="52" t="s">
        <v>725</v>
      </c>
      <c s="53" t="s">
        <v>653</v>
      </c>
      <c s="53" t="s">
        <v>654</v>
      </c>
      <c s="53"/>
      <c s="108">
        <f t="shared" si="0"/>
        <v>763</v>
      </c>
      <c s="90">
        <v>0.0062172453703703695</v>
      </c>
      <c s="106" t="str">
        <f t="shared" si="1"/>
        <v>I A</v>
      </c>
      <c s="53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15.75" customHeight="1">
      <c r="A13" s="70">
        <v>5</v>
      </c>
      <c s="49">
        <v>1</v>
      </c>
      <c s="49">
        <v>111</v>
      </c>
      <c s="50" t="s">
        <v>727</v>
      </c>
      <c s="51" t="s">
        <v>728</v>
      </c>
      <c s="52" t="s">
        <v>729</v>
      </c>
      <c s="53" t="s">
        <v>373</v>
      </c>
      <c s="53" t="s">
        <v>374</v>
      </c>
      <c s="53" t="s">
        <v>375</v>
      </c>
      <c s="108">
        <f t="shared" si="0"/>
        <v>751</v>
      </c>
      <c s="90">
        <v>0.0062434027777777774</v>
      </c>
      <c s="106" t="str">
        <f t="shared" si="1"/>
        <v>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5.75" customHeight="1">
      <c r="A14" s="70">
        <v>6</v>
      </c>
      <c s="49">
        <v>8</v>
      </c>
      <c s="49">
        <v>178</v>
      </c>
      <c s="50" t="s">
        <v>234</v>
      </c>
      <c s="51" t="s">
        <v>730</v>
      </c>
      <c s="52" t="s">
        <v>731</v>
      </c>
      <c s="53" t="s">
        <v>717</v>
      </c>
      <c s="53" t="s">
        <v>718</v>
      </c>
      <c s="53" t="s">
        <v>506</v>
      </c>
      <c s="108">
        <f t="shared" si="0"/>
        <v>744</v>
      </c>
      <c s="90">
        <v>0.0062613425925925927</v>
      </c>
      <c s="106" t="str">
        <f t="shared" si="1"/>
        <v>I A</v>
      </c>
      <c s="53" t="s">
        <v>719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15.75" customHeight="1">
      <c r="A15" s="70">
        <v>7</v>
      </c>
      <c s="49">
        <v>6</v>
      </c>
      <c s="49">
        <v>205</v>
      </c>
      <c s="50" t="s">
        <v>732</v>
      </c>
      <c s="51" t="s">
        <v>733</v>
      </c>
      <c s="52" t="s">
        <v>734</v>
      </c>
      <c s="53" t="s">
        <v>120</v>
      </c>
      <c s="53" t="s">
        <v>66</v>
      </c>
      <c s="53" t="s">
        <v>518</v>
      </c>
      <c s="108">
        <f t="shared" si="0"/>
        <v>701</v>
      </c>
      <c s="90">
        <v>0.0063622685185185188</v>
      </c>
      <c s="106" t="str">
        <f t="shared" si="1"/>
        <v>I A</v>
      </c>
      <c s="53" t="s">
        <v>628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5.75" customHeight="1">
      <c r="A16" s="70">
        <v>8</v>
      </c>
      <c s="49">
        <v>4</v>
      </c>
      <c s="49">
        <v>180</v>
      </c>
      <c s="50" t="s">
        <v>735</v>
      </c>
      <c s="51" t="s">
        <v>736</v>
      </c>
      <c s="52" t="s">
        <v>737</v>
      </c>
      <c s="53" t="s">
        <v>717</v>
      </c>
      <c s="53" t="s">
        <v>718</v>
      </c>
      <c s="53" t="s">
        <v>506</v>
      </c>
      <c s="108">
        <f t="shared" si="0"/>
        <v>569</v>
      </c>
      <c s="90">
        <v>0.0066953703703703706</v>
      </c>
      <c s="106" t="str">
        <f t="shared" si="1"/>
        <v>II A</v>
      </c>
      <c s="53" t="s">
        <v>719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5.75" customHeight="1">
      <c r="A17" s="70">
        <v>9</v>
      </c>
      <c s="49">
        <v>7</v>
      </c>
      <c s="49">
        <v>112</v>
      </c>
      <c s="50" t="s">
        <v>738</v>
      </c>
      <c s="51" t="s">
        <v>739</v>
      </c>
      <c s="52" t="s">
        <v>740</v>
      </c>
      <c s="53" t="s">
        <v>373</v>
      </c>
      <c s="53" t="s">
        <v>374</v>
      </c>
      <c s="53" t="s">
        <v>375</v>
      </c>
      <c s="108">
        <f t="shared" si="0"/>
        <v>459</v>
      </c>
      <c s="90">
        <v>0.0070024305555555551</v>
      </c>
      <c s="106" t="str">
        <f t="shared" si="1"/>
        <v>II A</v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5.75" customHeight="1">
      <c r="A18" s="48"/>
      <c s="49">
        <v>9</v>
      </c>
      <c s="49">
        <v>113</v>
      </c>
      <c s="50" t="s">
        <v>741</v>
      </c>
      <c s="51" t="s">
        <v>742</v>
      </c>
      <c s="52" t="s">
        <v>743</v>
      </c>
      <c s="53" t="s">
        <v>373</v>
      </c>
      <c s="53" t="s">
        <v>374</v>
      </c>
      <c s="53" t="s">
        <v>375</v>
      </c>
      <c s="108"/>
      <c s="91" t="s">
        <v>175</v>
      </c>
      <c s="106" t="str">
        <f t="shared" si="1"/>
        <v/>
      </c>
      <c s="53" t="s">
        <v>684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3" ht="12.75" customHeight="1">
      <c r="A19" s="1"/>
      <c s="1"/>
      <c s="1"/>
      <c s="1"/>
      <c s="1"/>
      <c s="29"/>
      <c s="12"/>
      <c s="12"/>
      <c s="12"/>
      <c s="12"/>
      <c s="12"/>
      <c s="12"/>
      <c s="7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2.75" customHeight="1">
      <c r="A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12.75" customHeight="1">
      <c r="A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12.75" customHeight="1">
      <c r="A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2.75" customHeight="1">
      <c r="A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2.75" customHeight="1">
      <c r="A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2.75" customHeight="1">
      <c r="A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2.75" customHeight="1">
      <c r="A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2.75" customHeight="1">
      <c r="A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12.75" customHeight="1">
      <c r="A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12.75" customHeight="1">
      <c r="A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2.75" customHeight="1">
      <c r="A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2.75" customHeight="1">
      <c r="A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2.75" customHeight="1">
      <c r="A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2.75" customHeight="1">
      <c r="A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2.75" customHeight="1">
      <c r="A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12.75" customHeight="1">
      <c r="A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29"/>
      <c s="12"/>
      <c s="12"/>
      <c s="12"/>
      <c s="73"/>
      <c s="94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K234"/>
  <sheetViews>
    <sheetView workbookViewId="0" topLeftCell="A1"/>
  </sheetViews>
  <sheetFormatPr defaultColWidth="14.4442857142857" defaultRowHeight="15" customHeight="1"/>
  <cols>
    <col min="1" max="2" width="4.85714285714286" customWidth="1"/>
    <col min="3" max="3" width="3.85714285714286" customWidth="1"/>
    <col min="4" max="4" width="7.57142857142857" customWidth="1"/>
    <col min="5" max="5" width="11.5714285714286" customWidth="1"/>
    <col min="6" max="6" width="8.85714285714286" customWidth="1"/>
    <col min="7" max="8" width="8.71428571428571" customWidth="1"/>
    <col min="9" max="9" width="8.85714285714286" customWidth="1"/>
    <col min="10" max="10" width="5.42857142857143" customWidth="1"/>
    <col min="11" max="11" width="6" customWidth="1"/>
    <col min="12" max="12" width="4.57142857142857" customWidth="1"/>
    <col min="13" max="13" width="2.85714285714286" customWidth="1"/>
    <col min="14" max="14" width="6.28571428571429" customWidth="1"/>
    <col min="15" max="15" width="4.57142857142857" customWidth="1"/>
    <col min="16" max="16" width="5.42857142857143" customWidth="1"/>
    <col min="17" max="17" width="17.7142857142857" customWidth="1"/>
    <col min="18" max="37" width="8.14285714285714" customWidth="1"/>
  </cols>
  <sheetData>
    <row r="1" spans="1:37" ht="18" customHeight="1">
      <c r="A1" s="14" t="s">
        <v>0</v>
      </c>
      <c s="14"/>
      <c s="15"/>
      <c s="15"/>
      <c s="15"/>
      <c s="16"/>
      <c s="17"/>
      <c s="17"/>
      <c s="17"/>
      <c s="84"/>
      <c s="19"/>
      <c s="20"/>
      <c s="20"/>
      <c s="19"/>
      <c s="20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7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20"/>
      <c s="20"/>
      <c s="19"/>
      <c s="20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7" ht="4.5" customHeight="1">
      <c r="A3" s="1"/>
      <c s="1"/>
      <c s="1"/>
      <c s="23"/>
      <c s="1"/>
      <c s="24"/>
      <c s="25"/>
      <c s="25"/>
      <c s="25"/>
      <c s="26"/>
      <c s="27"/>
      <c s="28"/>
      <c s="28"/>
      <c s="2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7" ht="12.75" customHeight="1">
      <c r="A4" s="1"/>
      <c s="1"/>
      <c s="1"/>
      <c s="23" t="s">
        <v>744</v>
      </c>
      <c s="1"/>
      <c s="24"/>
      <c s="25"/>
      <c s="25"/>
      <c s="25"/>
      <c s="73"/>
      <c s="19"/>
      <c s="20"/>
      <c s="20"/>
      <c s="19"/>
      <c s="20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7" ht="4.5" customHeight="1">
      <c r="A5" s="1"/>
      <c s="1"/>
      <c s="1"/>
      <c s="23"/>
      <c s="1"/>
      <c s="24"/>
      <c s="25"/>
      <c s="25"/>
      <c s="25"/>
      <c s="26"/>
      <c s="27"/>
      <c s="28"/>
      <c s="28"/>
      <c s="2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7" ht="12.75" customHeight="1">
      <c r="A6" s="1"/>
      <c s="1"/>
      <c s="1"/>
      <c s="1">
        <v>1</v>
      </c>
      <c s="33" t="s">
        <v>745</v>
      </c>
      <c s="34"/>
      <c s="35"/>
      <c s="35"/>
      <c s="35"/>
      <c s="26"/>
      <c s="35" t="s">
        <v>746</v>
      </c>
      <c s="28"/>
      <c s="28"/>
      <c s="27"/>
      <c s="28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7" ht="6" customHeight="1">
      <c r="A7" s="1"/>
      <c s="1"/>
      <c s="1"/>
      <c s="1"/>
      <c s="1"/>
      <c s="29"/>
      <c s="12"/>
      <c s="12"/>
      <c s="12"/>
      <c s="26"/>
      <c s="37"/>
      <c s="28"/>
      <c s="28"/>
      <c s="3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7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109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7" ht="15.75" customHeight="1">
      <c r="A9" s="48">
        <f t="shared" si="0" ref="A9:A14">IF(ISBLANK(K9),"",RANK(K9,K$9:K$14,1))</f>
        <v>1</v>
      </c>
      <c s="58" t="s">
        <v>393</v>
      </c>
      <c s="49">
        <v>2</v>
      </c>
      <c s="50" t="s">
        <v>36</v>
      </c>
      <c s="51" t="s">
        <v>37</v>
      </c>
      <c s="52" t="s">
        <v>38</v>
      </c>
      <c s="53" t="s">
        <v>39</v>
      </c>
      <c s="53"/>
      <c s="53"/>
      <c s="54">
        <f t="shared" si="1" ref="J9:J14">IF(ISBLANK(K9),"",TRUNC(10.33*((K9)-18.6)^2))</f>
        <v>1024</v>
      </c>
      <c s="55">
        <v>8.6400000000000006</v>
      </c>
      <c s="57">
        <v>0.159</v>
      </c>
      <c s="57" t="s">
        <v>747</v>
      </c>
      <c s="55"/>
      <c s="57"/>
      <c s="48" t="str">
        <f t="shared" si="2" ref="P9:P14">IF(ISBLANK(K9),"",IF(K9&gt;11.24,"",IF(K9&lt;=8.18,"TSM",IF(K9&lt;=8.5,"SM",IF(K9&lt;=8.9,"KSM",IF(K9&lt;=9.5,"I A",IF(K9&lt;=10.24,"II A",IF(K9&lt;=11.24,"III A"))))))))</f>
        <v>KSM</v>
      </c>
      <c s="53" t="s">
        <v>41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7" ht="15.75" customHeight="1">
      <c r="A10" s="48">
        <f t="shared" si="0"/>
        <v>2</v>
      </c>
      <c s="58" t="s">
        <v>397</v>
      </c>
      <c s="49">
        <v>264</v>
      </c>
      <c s="50" t="s">
        <v>748</v>
      </c>
      <c s="51" t="s">
        <v>749</v>
      </c>
      <c s="52" t="s">
        <v>550</v>
      </c>
      <c s="53" t="s">
        <v>179</v>
      </c>
      <c s="53"/>
      <c s="53" t="s">
        <v>561</v>
      </c>
      <c s="54">
        <f t="shared" si="1"/>
        <v>1002</v>
      </c>
      <c s="55">
        <v>8.75</v>
      </c>
      <c s="57">
        <v>0.17499999999999999</v>
      </c>
      <c s="57" t="s">
        <v>750</v>
      </c>
      <c s="55"/>
      <c s="57"/>
      <c s="48" t="str">
        <f t="shared" si="2"/>
        <v>KSM</v>
      </c>
      <c s="53" t="s">
        <v>751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7" ht="15.75" customHeight="1">
      <c r="A11" s="48">
        <f t="shared" si="0"/>
        <v>3</v>
      </c>
      <c s="58" t="s">
        <v>398</v>
      </c>
      <c s="49">
        <v>38</v>
      </c>
      <c s="50" t="s">
        <v>74</v>
      </c>
      <c s="51" t="s">
        <v>752</v>
      </c>
      <c s="52" t="s">
        <v>753</v>
      </c>
      <c s="53" t="s">
        <v>59</v>
      </c>
      <c s="53" t="s">
        <v>60</v>
      </c>
      <c s="53"/>
      <c s="54">
        <f t="shared" si="1"/>
        <v>861</v>
      </c>
      <c s="55">
        <v>9.4700000000000006</v>
      </c>
      <c s="57">
        <v>0.14499999999999999</v>
      </c>
      <c s="57"/>
      <c s="55"/>
      <c s="57"/>
      <c s="48" t="str">
        <f t="shared" si="2"/>
        <v>I A</v>
      </c>
      <c s="53" t="s">
        <v>754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7" ht="15.75" customHeight="1">
      <c r="A12" s="48">
        <f t="shared" si="0"/>
        <v>4</v>
      </c>
      <c s="58" t="s">
        <v>755</v>
      </c>
      <c s="49">
        <v>214</v>
      </c>
      <c s="50" t="s">
        <v>756</v>
      </c>
      <c s="51" t="s">
        <v>757</v>
      </c>
      <c s="52" t="s">
        <v>758</v>
      </c>
      <c s="53" t="s">
        <v>120</v>
      </c>
      <c s="53" t="s">
        <v>66</v>
      </c>
      <c s="53" t="s">
        <v>759</v>
      </c>
      <c s="54">
        <f t="shared" si="1"/>
        <v>853</v>
      </c>
      <c s="55">
        <v>9.5099999999999998</v>
      </c>
      <c s="57">
        <v>0.16800000000000001</v>
      </c>
      <c s="57"/>
      <c s="55"/>
      <c s="57"/>
      <c s="48" t="str">
        <f t="shared" si="2"/>
        <v>II A</v>
      </c>
      <c s="53" t="s">
        <v>760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7" ht="15.75" customHeight="1">
      <c r="A13" s="48" t="str">
        <f t="shared" si="0"/>
        <v/>
      </c>
      <c s="58" t="s">
        <v>392</v>
      </c>
      <c s="49"/>
      <c s="50"/>
      <c s="51"/>
      <c s="52"/>
      <c s="53"/>
      <c s="53"/>
      <c s="53"/>
      <c s="54" t="str">
        <f t="shared" si="1"/>
        <v/>
      </c>
      <c s="55"/>
      <c s="57"/>
      <c s="57"/>
      <c s="55"/>
      <c s="57"/>
      <c s="48" t="str">
        <f t="shared" si="2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7" ht="15.75" customHeight="1">
      <c r="A14" s="48" t="str">
        <f t="shared" si="0"/>
        <v/>
      </c>
      <c s="58" t="s">
        <v>761</v>
      </c>
      <c s="49"/>
      <c s="50"/>
      <c s="51"/>
      <c s="52"/>
      <c s="53"/>
      <c s="53"/>
      <c s="53"/>
      <c s="54" t="str">
        <f t="shared" si="1"/>
        <v/>
      </c>
      <c s="55"/>
      <c s="57"/>
      <c s="57"/>
      <c s="55"/>
      <c s="57"/>
      <c s="48" t="str">
        <f t="shared" si="2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37" ht="4.5" customHeight="1">
      <c r="A15" s="1"/>
      <c s="1"/>
      <c s="1"/>
      <c s="23"/>
      <c s="1"/>
      <c s="24"/>
      <c s="25"/>
      <c s="25"/>
      <c s="25"/>
      <c s="26"/>
      <c s="27"/>
      <c s="28"/>
      <c s="28"/>
      <c s="2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7" ht="12.75" customHeight="1">
      <c r="A16" s="1"/>
      <c s="1"/>
      <c s="1"/>
      <c s="1">
        <v>2</v>
      </c>
      <c s="33" t="s">
        <v>745</v>
      </c>
      <c s="34"/>
      <c s="35"/>
      <c s="35"/>
      <c s="35"/>
      <c s="26"/>
      <c s="35" t="s">
        <v>746</v>
      </c>
      <c s="28"/>
      <c s="28"/>
      <c s="27"/>
      <c s="28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7" ht="6" customHeight="1">
      <c r="A17" s="1"/>
      <c s="1"/>
      <c s="1"/>
      <c s="1"/>
      <c s="1"/>
      <c s="29"/>
      <c s="12"/>
      <c s="12"/>
      <c s="12"/>
      <c s="26"/>
      <c s="37"/>
      <c s="28"/>
      <c s="28"/>
      <c s="3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7" ht="24" customHeight="1">
      <c r="A1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109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7" ht="15.75" customHeight="1">
      <c r="A19" s="48">
        <f t="shared" si="3" ref="A19:A24">IF(ISBLANK(K19),"",RANK(K19,K$19:K$24,1))</f>
        <v>1</v>
      </c>
      <c s="58" t="s">
        <v>393</v>
      </c>
      <c s="49">
        <v>10</v>
      </c>
      <c s="50" t="s">
        <v>56</v>
      </c>
      <c s="51" t="s">
        <v>762</v>
      </c>
      <c s="52" t="s">
        <v>596</v>
      </c>
      <c s="53" t="s">
        <v>33</v>
      </c>
      <c s="53" t="s">
        <v>60</v>
      </c>
      <c s="53" t="s">
        <v>67</v>
      </c>
      <c s="54">
        <f t="shared" si="4" ref="J19:J24">IF(ISBLANK(K19),"",TRUNC(10.33*((K19)-18.6)^2))</f>
        <v>1004</v>
      </c>
      <c s="55">
        <v>8.7400000000000002</v>
      </c>
      <c s="57">
        <v>0.126</v>
      </c>
      <c s="57" t="s">
        <v>747</v>
      </c>
      <c s="55"/>
      <c s="57"/>
      <c s="48" t="str">
        <f t="shared" si="5" ref="P19:P24">IF(ISBLANK(K19),"",IF(K19&gt;11.24,"",IF(K19&lt;=8.18,"TSM",IF(K19&lt;=8.5,"SM",IF(K19&lt;=8.9,"KSM",IF(K19&lt;=9.5,"I A",IF(K19&lt;=10.24,"II A",IF(K19&lt;=11.24,"III A"))))))))</f>
        <v>KSM</v>
      </c>
      <c s="53" t="s">
        <v>763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7" ht="15.75" customHeight="1">
      <c r="A20" s="48">
        <f t="shared" si="3"/>
        <v>2</v>
      </c>
      <c s="58" t="s">
        <v>397</v>
      </c>
      <c s="49">
        <v>9</v>
      </c>
      <c s="50" t="s">
        <v>764</v>
      </c>
      <c s="51" t="s">
        <v>765</v>
      </c>
      <c s="52" t="s">
        <v>766</v>
      </c>
      <c s="53" t="s">
        <v>59</v>
      </c>
      <c s="53" t="s">
        <v>60</v>
      </c>
      <c s="53"/>
      <c s="54">
        <f t="shared" si="4"/>
        <v>922</v>
      </c>
      <c s="55">
        <v>9.1500000000000004</v>
      </c>
      <c s="57">
        <v>0.14799999999999999</v>
      </c>
      <c s="57" t="s">
        <v>750</v>
      </c>
      <c s="55"/>
      <c s="57"/>
      <c s="48" t="str">
        <f t="shared" si="5"/>
        <v>I A</v>
      </c>
      <c s="53" t="s">
        <v>78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7" ht="15.75" customHeight="1">
      <c r="A21" s="48">
        <f t="shared" si="3"/>
        <v>3</v>
      </c>
      <c s="58" t="s">
        <v>398</v>
      </c>
      <c s="49">
        <v>75</v>
      </c>
      <c s="50" t="s">
        <v>469</v>
      </c>
      <c s="51" t="s">
        <v>767</v>
      </c>
      <c s="52" t="s">
        <v>768</v>
      </c>
      <c s="53" t="s">
        <v>10</v>
      </c>
      <c s="53" t="s">
        <v>72</v>
      </c>
      <c s="53"/>
      <c s="54">
        <f t="shared" si="4"/>
        <v>914</v>
      </c>
      <c s="55">
        <v>9.1899999999999995</v>
      </c>
      <c s="57">
        <v>0.13200000000000001</v>
      </c>
      <c s="57" t="s">
        <v>750</v>
      </c>
      <c s="55"/>
      <c s="57"/>
      <c s="48" t="str">
        <f t="shared" si="5"/>
        <v>I A</v>
      </c>
      <c s="53" t="s">
        <v>769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7" ht="15.75" customHeight="1">
      <c r="A22" s="48">
        <f t="shared" si="3"/>
        <v>4</v>
      </c>
      <c s="58" t="s">
        <v>755</v>
      </c>
      <c s="49">
        <v>215</v>
      </c>
      <c s="50" t="s">
        <v>770</v>
      </c>
      <c s="51" t="s">
        <v>771</v>
      </c>
      <c s="52" t="s">
        <v>772</v>
      </c>
      <c s="53" t="s">
        <v>120</v>
      </c>
      <c s="53" t="s">
        <v>229</v>
      </c>
      <c s="53" t="s">
        <v>196</v>
      </c>
      <c s="54">
        <f t="shared" si="4"/>
        <v>622</v>
      </c>
      <c s="55">
        <v>10.84</v>
      </c>
      <c s="57">
        <v>0.318</v>
      </c>
      <c s="57"/>
      <c s="55"/>
      <c s="57"/>
      <c s="48" t="str">
        <f t="shared" si="5"/>
        <v>III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3" spans="1:37" ht="15.75" customHeight="1">
      <c r="A23" s="48" t="str">
        <f t="shared" si="3"/>
        <v/>
      </c>
      <c s="58" t="s">
        <v>392</v>
      </c>
      <c s="49"/>
      <c s="50"/>
      <c s="51"/>
      <c s="52"/>
      <c s="53"/>
      <c s="53"/>
      <c s="53"/>
      <c s="54" t="str">
        <f t="shared" si="4"/>
        <v/>
      </c>
      <c s="55"/>
      <c s="57"/>
      <c s="57"/>
      <c s="55"/>
      <c s="57"/>
      <c s="48" t="str">
        <f t="shared" si="5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4" spans="1:37" ht="15.75" customHeight="1">
      <c r="A24" s="48" t="str">
        <f t="shared" si="3"/>
        <v/>
      </c>
      <c s="58" t="s">
        <v>761</v>
      </c>
      <c s="49"/>
      <c s="50"/>
      <c s="51"/>
      <c s="52"/>
      <c s="53"/>
      <c s="53"/>
      <c s="53"/>
      <c s="54" t="str">
        <f t="shared" si="4"/>
        <v/>
      </c>
      <c s="55"/>
      <c s="57"/>
      <c s="57"/>
      <c s="55"/>
      <c s="57"/>
      <c s="48" t="str">
        <f t="shared" si="5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5" spans="1:37" ht="4.5" customHeight="1">
      <c r="A25" s="1"/>
      <c s="1"/>
      <c s="1"/>
      <c s="23"/>
      <c s="1"/>
      <c s="24"/>
      <c s="25"/>
      <c s="25"/>
      <c s="25"/>
      <c s="26"/>
      <c s="27"/>
      <c s="28"/>
      <c s="28"/>
      <c s="2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7" ht="12.75" customHeight="1">
      <c r="A26" s="1"/>
      <c s="1"/>
      <c s="1"/>
      <c s="1">
        <v>3</v>
      </c>
      <c s="33" t="s">
        <v>745</v>
      </c>
      <c s="34"/>
      <c s="35"/>
      <c s="35"/>
      <c s="35"/>
      <c s="26"/>
      <c s="35" t="s">
        <v>746</v>
      </c>
      <c s="28"/>
      <c s="28"/>
      <c s="27"/>
      <c s="28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7" ht="6" customHeight="1">
      <c r="A27" s="1"/>
      <c s="1"/>
      <c s="1"/>
      <c s="1"/>
      <c s="1"/>
      <c s="29"/>
      <c s="12"/>
      <c s="12"/>
      <c s="12"/>
      <c s="26"/>
      <c s="37"/>
      <c s="28"/>
      <c s="28"/>
      <c s="37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7" ht="24" customHeight="1">
      <c r="A2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46" t="s">
        <v>26</v>
      </c>
      <c s="46"/>
      <c s="45" t="s">
        <v>27</v>
      </c>
      <c s="46" t="s">
        <v>26</v>
      </c>
      <c s="109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7" ht="15.75" customHeight="1">
      <c r="A29" s="48">
        <f t="shared" si="6" ref="A29:A31">IF(ISBLANK(K29),"",RANK(K29,K$29:K$34,1))</f>
        <v>1</v>
      </c>
      <c s="58" t="s">
        <v>397</v>
      </c>
      <c s="49">
        <v>244</v>
      </c>
      <c s="50" t="s">
        <v>642</v>
      </c>
      <c s="51" t="s">
        <v>773</v>
      </c>
      <c s="52" t="s">
        <v>774</v>
      </c>
      <c s="53" t="s">
        <v>10</v>
      </c>
      <c s="53" t="s">
        <v>97</v>
      </c>
      <c s="53" t="s">
        <v>67</v>
      </c>
      <c s="54">
        <f t="shared" si="7" ref="J29:J31">IF(ISBLANK(K29),"",TRUNC(10.33*((K29)-18.6)^2))</f>
        <v>1033</v>
      </c>
      <c s="55">
        <v>8.5999999999999996</v>
      </c>
      <c s="57">
        <v>0.152</v>
      </c>
      <c s="57" t="s">
        <v>747</v>
      </c>
      <c s="55"/>
      <c s="57"/>
      <c s="48" t="str">
        <f t="shared" si="8" ref="P29:P34">IF(ISBLANK(K29),"",IF(K29&gt;11.24,"",IF(K29&lt;=8.18,"TSM",IF(K29&lt;=8.5,"SM",IF(K29&lt;=8.9,"KSM",IF(K29&lt;=9.5,"I A",IF(K29&lt;=10.24,"II A",IF(K29&lt;=11.24,"III A"))))))))</f>
        <v>KSM</v>
      </c>
      <c s="53" t="s">
        <v>98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0" spans="1:37" ht="15.75" customHeight="1">
      <c r="A30" s="48">
        <f t="shared" si="6"/>
        <v>2</v>
      </c>
      <c s="58" t="s">
        <v>393</v>
      </c>
      <c s="49">
        <v>184</v>
      </c>
      <c s="50" t="s">
        <v>775</v>
      </c>
      <c s="51" t="s">
        <v>776</v>
      </c>
      <c s="52" t="s">
        <v>777</v>
      </c>
      <c s="53" t="s">
        <v>259</v>
      </c>
      <c s="53" t="s">
        <v>260</v>
      </c>
      <c s="53" t="s">
        <v>261</v>
      </c>
      <c s="54">
        <f t="shared" si="7"/>
        <v>889</v>
      </c>
      <c s="55">
        <v>9.3200000000000003</v>
      </c>
      <c s="57">
        <v>0.153</v>
      </c>
      <c s="57"/>
      <c s="55"/>
      <c s="57"/>
      <c s="48" t="str">
        <f t="shared" si="8"/>
        <v>I A</v>
      </c>
      <c s="53" t="s">
        <v>262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1" spans="1:37" ht="15.75" customHeight="1">
      <c r="A31" s="48">
        <f t="shared" si="6"/>
        <v>3</v>
      </c>
      <c s="58" t="s">
        <v>755</v>
      </c>
      <c s="49">
        <v>158</v>
      </c>
      <c s="50" t="s">
        <v>778</v>
      </c>
      <c s="51" t="s">
        <v>779</v>
      </c>
      <c s="52" t="s">
        <v>780</v>
      </c>
      <c s="53" t="s">
        <v>146</v>
      </c>
      <c s="53" t="s">
        <v>147</v>
      </c>
      <c s="53" t="s">
        <v>128</v>
      </c>
      <c s="54">
        <f t="shared" si="7"/>
        <v>591</v>
      </c>
      <c s="55">
        <v>11.029999999999999</v>
      </c>
      <c s="57">
        <v>0.251</v>
      </c>
      <c s="57"/>
      <c s="55"/>
      <c s="57"/>
      <c s="48" t="str">
        <f t="shared" si="8"/>
        <v>III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2" spans="1:37" ht="15.75" customHeight="1">
      <c r="A32" s="48"/>
      <c s="58" t="s">
        <v>398</v>
      </c>
      <c s="49">
        <v>159</v>
      </c>
      <c s="50" t="s">
        <v>167</v>
      </c>
      <c s="51" t="s">
        <v>781</v>
      </c>
      <c s="52" t="s">
        <v>782</v>
      </c>
      <c s="53" t="s">
        <v>146</v>
      </c>
      <c s="53" t="s">
        <v>147</v>
      </c>
      <c s="53" t="s">
        <v>128</v>
      </c>
      <c s="54"/>
      <c s="55" t="s">
        <v>175</v>
      </c>
      <c s="57"/>
      <c s="57"/>
      <c s="55"/>
      <c s="57"/>
      <c s="48" t="str">
        <f t="shared" si="8"/>
        <v/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3" spans="1:37" ht="15.75" customHeight="1">
      <c r="A33" s="48" t="str">
        <f t="shared" si="9" ref="A33:A34">IF(ISBLANK(K33),"",RANK(K33,K$29:K$34,1))</f>
        <v/>
      </c>
      <c s="58" t="s">
        <v>392</v>
      </c>
      <c s="49"/>
      <c s="50"/>
      <c s="51"/>
      <c s="52"/>
      <c s="53"/>
      <c s="53"/>
      <c s="53"/>
      <c s="54" t="str">
        <f t="shared" si="10" ref="J33:J34">IF(ISBLANK(K33),"",TRUNC(10.33*((K33)-18.6)^2))</f>
        <v/>
      </c>
      <c s="55"/>
      <c s="57"/>
      <c s="57"/>
      <c s="55"/>
      <c s="57"/>
      <c s="48" t="str">
        <f t="shared" si="8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4" spans="1:37" ht="15.75" customHeight="1">
      <c r="A34" s="48" t="str">
        <f t="shared" si="9"/>
        <v/>
      </c>
      <c s="58" t="s">
        <v>761</v>
      </c>
      <c s="49"/>
      <c s="50"/>
      <c s="51"/>
      <c s="52"/>
      <c s="53"/>
      <c s="53"/>
      <c s="53"/>
      <c s="54" t="str">
        <f t="shared" si="10"/>
        <v/>
      </c>
      <c s="55"/>
      <c s="57"/>
      <c s="57"/>
      <c s="55"/>
      <c s="57"/>
      <c s="48" t="str">
        <f t="shared" si="8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35" spans="1:37" ht="12.75" customHeight="1">
      <c r="A3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7" ht="12.75" customHeight="1">
      <c r="A3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7" ht="12.75" customHeight="1">
      <c r="A3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7" ht="12.75" customHeight="1">
      <c r="A3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7" ht="12.75" customHeight="1">
      <c r="A3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7" ht="12.75" customHeight="1">
      <c r="A4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7" ht="12.75" customHeight="1">
      <c r="A4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7" ht="12.75" customHeight="1">
      <c r="A4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7" ht="12.75" customHeight="1">
      <c r="A4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7" ht="12.75" customHeight="1">
      <c r="A4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7" ht="12.75" customHeight="1">
      <c r="A4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7" ht="12.75" customHeight="1">
      <c r="A4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7" ht="12.75" customHeight="1">
      <c r="A4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7" ht="12.75" customHeight="1">
      <c r="A4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7" ht="12.75" customHeight="1">
      <c r="A4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7" ht="12.75" customHeight="1">
      <c r="A5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7" ht="12.75" customHeight="1">
      <c r="A5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7" ht="12.75" customHeight="1">
      <c r="A5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7" ht="12.75" customHeight="1">
      <c r="A5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7" ht="12.75" customHeight="1">
      <c r="A5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7" ht="12.75" customHeight="1">
      <c r="A5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7" ht="12.75" customHeight="1">
      <c r="A5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7" ht="12.75" customHeight="1">
      <c r="A5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7" ht="12.75" customHeight="1">
      <c r="A5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7" ht="12.75" customHeight="1">
      <c r="A5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7" ht="12.75" customHeight="1">
      <c r="A6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7" ht="12.75" customHeight="1">
      <c r="A6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7" ht="12.75" customHeight="1">
      <c r="A6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7" ht="12.75" customHeight="1">
      <c r="A6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7" ht="12.75" customHeight="1">
      <c r="A6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7" ht="12.75" customHeight="1">
      <c r="A6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7" ht="12.75" customHeight="1">
      <c r="A6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7" ht="12.75" customHeight="1">
      <c r="A6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7" ht="12.75" customHeight="1">
      <c r="A6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7" ht="12.75" customHeight="1">
      <c r="A6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7" ht="12.75" customHeight="1">
      <c r="A7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7" ht="12.75" customHeight="1">
      <c r="A7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7" ht="12.75" customHeight="1">
      <c r="A7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7" ht="12.75" customHeight="1">
      <c r="A7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7" ht="12.75" customHeight="1">
      <c r="A7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7" ht="12.75" customHeight="1">
      <c r="A7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7" ht="12.75" customHeight="1">
      <c r="A7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7" ht="12.75" customHeight="1">
      <c r="A7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7" ht="12.75" customHeight="1">
      <c r="A7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7" ht="12.75" customHeight="1">
      <c r="A7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7" ht="12.75" customHeight="1">
      <c r="A8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7" ht="12.75" customHeight="1">
      <c r="A8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7" ht="12.75" customHeight="1">
      <c r="A8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7" ht="12.75" customHeight="1">
      <c r="A8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7" ht="12.75" customHeight="1">
      <c r="A8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7" ht="12.75" customHeight="1">
      <c r="A8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7" ht="12.75" customHeight="1">
      <c r="A8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7" ht="12.75" customHeight="1">
      <c r="A8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7" ht="12.75" customHeight="1">
      <c r="A8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7" ht="12.75" customHeight="1">
      <c r="A8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7" ht="12.75" customHeight="1">
      <c r="A9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7" ht="12.75" customHeight="1">
      <c r="A9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7" ht="12.75" customHeight="1">
      <c r="A9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7" ht="12.75" customHeight="1">
      <c r="A9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7" ht="12.75" customHeight="1">
      <c r="A9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7" ht="12.75" customHeight="1">
      <c r="A9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7" ht="12.75" customHeight="1">
      <c r="A9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7" ht="12.75" customHeight="1">
      <c r="A9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7" ht="12.75" customHeight="1">
      <c r="A9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7" ht="12.75" customHeight="1">
      <c r="A9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7" ht="12.75" customHeight="1">
      <c r="A10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7" ht="12.75" customHeight="1">
      <c r="A10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7" ht="12.75" customHeight="1">
      <c r="A10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7" ht="12.75" customHeight="1">
      <c r="A10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7" ht="12.75" customHeight="1">
      <c r="A10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7" ht="12.75" customHeight="1">
      <c r="A10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7" ht="12.75" customHeight="1">
      <c r="A10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7" ht="12.75" customHeight="1">
      <c r="A10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7" ht="12.75" customHeight="1">
      <c r="A10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7" ht="12.75" customHeight="1">
      <c r="A10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7" ht="12.75" customHeight="1">
      <c r="A11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7" ht="12.75" customHeight="1">
      <c r="A11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7" ht="12.75" customHeight="1">
      <c r="A11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7" ht="12.75" customHeight="1">
      <c r="A11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7" ht="12.75" customHeight="1">
      <c r="A11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7" ht="12.75" customHeight="1">
      <c r="A11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7" ht="12.75" customHeight="1">
      <c r="A11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7" ht="12.75" customHeight="1">
      <c r="A11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7" ht="12.75" customHeight="1">
      <c r="A11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7" ht="12.75" customHeight="1">
      <c r="A11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7" ht="12.75" customHeight="1">
      <c r="A12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7" ht="12.75" customHeight="1">
      <c r="A12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7" ht="12.75" customHeight="1">
      <c r="A12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7" ht="12.75" customHeight="1">
      <c r="A12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7" ht="12.75" customHeight="1">
      <c r="A12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7" ht="12.75" customHeight="1">
      <c r="A12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7" ht="12.75" customHeight="1">
      <c r="A12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7" ht="12.75" customHeight="1">
      <c r="A12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7" ht="12.75" customHeight="1">
      <c r="A12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7" ht="12.75" customHeight="1">
      <c r="A12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7" ht="12.75" customHeight="1">
      <c r="A13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7" ht="12.75" customHeight="1">
      <c r="A13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7" ht="12.75" customHeight="1">
      <c r="A13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7" ht="12.75" customHeight="1">
      <c r="A13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7" ht="12.75" customHeight="1">
      <c r="A13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7" ht="12.75" customHeight="1">
      <c r="A13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7" ht="12.75" customHeight="1">
      <c r="A13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7" ht="12.75" customHeight="1">
      <c r="A13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7" ht="12.75" customHeight="1">
      <c r="A13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7" ht="12.75" customHeight="1">
      <c r="A13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7" ht="12.75" customHeight="1">
      <c r="A14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7" ht="12.75" customHeight="1">
      <c r="A14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7" ht="12.75" customHeight="1">
      <c r="A14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7" ht="12.75" customHeight="1">
      <c r="A14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7" ht="12.75" customHeight="1">
      <c r="A14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7" ht="12.75" customHeight="1">
      <c r="A14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7" ht="12.75" customHeight="1">
      <c r="A14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7" ht="12.75" customHeight="1">
      <c r="A14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7" ht="12.75" customHeight="1">
      <c r="A14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7" ht="12.75" customHeight="1">
      <c r="A14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7" ht="12.75" customHeight="1">
      <c r="A15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7" ht="12.75" customHeight="1">
      <c r="A15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7" ht="12.75" customHeight="1">
      <c r="A15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7" ht="12.75" customHeight="1">
      <c r="A15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7" ht="12.75" customHeight="1">
      <c r="A15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7" ht="12.75" customHeight="1">
      <c r="A15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7" ht="12.75" customHeight="1">
      <c r="A15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7" ht="12.75" customHeight="1">
      <c r="A15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7" ht="12.75" customHeight="1">
      <c r="A15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7" ht="12.75" customHeight="1">
      <c r="A15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7" ht="12.75" customHeight="1">
      <c r="A16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7" ht="12.75" customHeight="1">
      <c r="A16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7" ht="12.75" customHeight="1">
      <c r="A16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7" ht="12.75" customHeight="1">
      <c r="A16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7" ht="12.75" customHeight="1">
      <c r="A16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7" ht="12.75" customHeight="1">
      <c r="A16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7" ht="12.75" customHeight="1">
      <c r="A16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7" ht="12.75" customHeight="1">
      <c r="A16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7" ht="12.75" customHeight="1">
      <c r="A16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7" ht="12.75" customHeight="1">
      <c r="A16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7" ht="12.75" customHeight="1">
      <c r="A17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7" ht="12.75" customHeight="1">
      <c r="A17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7" ht="12.75" customHeight="1">
      <c r="A17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7" ht="12.75" customHeight="1">
      <c r="A17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7" ht="12.75" customHeight="1">
      <c r="A17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7" ht="12.75" customHeight="1">
      <c r="A17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7" ht="12.75" customHeight="1">
      <c r="A17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7" ht="12.75" customHeight="1">
      <c r="A17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7" ht="12.75" customHeight="1">
      <c r="A17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7" ht="12.75" customHeight="1">
      <c r="A17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7" ht="12.75" customHeight="1">
      <c r="A18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7" ht="12.75" customHeight="1">
      <c r="A18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7" ht="12.75" customHeight="1">
      <c r="A18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7" ht="12.75" customHeight="1">
      <c r="A18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7" ht="12.75" customHeight="1">
      <c r="A18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7" ht="12.75" customHeight="1">
      <c r="A18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7" ht="12.75" customHeight="1">
      <c r="A18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7" ht="12.75" customHeight="1">
      <c r="A18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7" ht="12.75" customHeight="1">
      <c r="A18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7" ht="12.75" customHeight="1">
      <c r="A18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7" ht="12.75" customHeight="1">
      <c r="A19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7" ht="12.75" customHeight="1">
      <c r="A19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7" ht="12.75" customHeight="1">
      <c r="A19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7" ht="12.75" customHeight="1">
      <c r="A19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7" ht="12.75" customHeight="1">
      <c r="A19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7" ht="12.75" customHeight="1">
      <c r="A19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7" ht="12.75" customHeight="1">
      <c r="A19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7" ht="12.75" customHeight="1">
      <c r="A19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7" ht="12.75" customHeight="1">
      <c r="A19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7" ht="12.75" customHeight="1">
      <c r="A19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7" ht="12.75" customHeight="1">
      <c r="A20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7" ht="12.75" customHeight="1">
      <c r="A20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7" ht="12.75" customHeight="1">
      <c r="A20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7" ht="12.75" customHeight="1">
      <c r="A20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7" ht="12.75" customHeight="1">
      <c r="A20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7" ht="12.75" customHeight="1">
      <c r="A20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7" ht="12.75" customHeight="1">
      <c r="A20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7" ht="12.75" customHeight="1">
      <c r="A20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7" ht="12.75" customHeight="1">
      <c r="A20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7" ht="12.75" customHeight="1">
      <c r="A20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7" ht="12.75" customHeight="1">
      <c r="A21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7" ht="12.75" customHeight="1">
      <c r="A21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7" ht="12.75" customHeight="1">
      <c r="A21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7" ht="12.75" customHeight="1">
      <c r="A21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7" ht="12.75" customHeight="1">
      <c r="A21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7" ht="12.75" customHeight="1">
      <c r="A21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7" ht="12.75" customHeight="1">
      <c r="A21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7" ht="12.75" customHeight="1">
      <c r="A21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7" ht="12.75" customHeight="1">
      <c r="A21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7" ht="12.75" customHeight="1">
      <c r="A21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7" ht="12.75" customHeight="1">
      <c r="A22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7" ht="12.75" customHeight="1">
      <c r="A22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7" ht="12.75" customHeight="1">
      <c r="A22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7" ht="12.75" customHeight="1">
      <c r="A22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7" ht="12.75" customHeight="1">
      <c r="A22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7" ht="12.75" customHeight="1">
      <c r="A225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7" ht="12.75" customHeight="1">
      <c r="A226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7" ht="12.75" customHeight="1">
      <c r="A227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7" ht="12.75" customHeight="1">
      <c r="A228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7" ht="12.75" customHeight="1">
      <c r="A229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7" ht="12.75" customHeight="1">
      <c r="A230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7" ht="12.75" customHeight="1">
      <c r="A231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7" ht="12.75" customHeight="1">
      <c r="A232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7" ht="12.75" customHeight="1">
      <c r="A233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7" ht="12.75" customHeight="1">
      <c r="A234" s="1"/>
      <c s="1"/>
      <c s="1"/>
      <c s="1"/>
      <c s="1"/>
      <c s="29"/>
      <c s="12"/>
      <c s="12"/>
      <c s="12"/>
      <c s="73"/>
      <c s="19"/>
      <c s="20"/>
      <c s="20"/>
      <c s="19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K987"/>
  <sheetViews>
    <sheetView workbookViewId="0" topLeftCell="A1"/>
  </sheetViews>
  <sheetFormatPr defaultColWidth="14.4442857142857" defaultRowHeight="15" customHeight="1"/>
  <cols>
    <col min="1" max="2" width="4.85714285714286" customWidth="1"/>
    <col min="3" max="3" width="3.85714285714286" customWidth="1"/>
    <col min="4" max="4" width="7.57142857142857" customWidth="1"/>
    <col min="5" max="5" width="11.5714285714286" customWidth="1"/>
    <col min="6" max="6" width="8.85714285714286" customWidth="1"/>
    <col min="7" max="8" width="8.71428571428571" customWidth="1"/>
    <col min="9" max="9" width="8.85714285714286" customWidth="1"/>
    <col min="10" max="10" width="5.42857142857143" customWidth="1"/>
    <col min="11" max="11" width="6" customWidth="1"/>
    <col min="12" max="12" width="4.57142857142857" customWidth="1"/>
    <col min="13" max="13" width="2.85714285714286" customWidth="1"/>
    <col min="14" max="14" width="6.28571428571429" customWidth="1"/>
    <col min="15" max="15" width="4.57142857142857" customWidth="1"/>
    <col min="16" max="16" width="5.42857142857143" customWidth="1"/>
    <col min="17" max="17" width="17.7142857142857" customWidth="1"/>
    <col min="18" max="37" width="8.14285714285714" customWidth="1"/>
  </cols>
  <sheetData>
    <row r="1" spans="1:37" ht="18" customHeight="1">
      <c r="A1" s="14" t="s">
        <v>0</v>
      </c>
      <c s="14"/>
      <c s="15"/>
      <c s="15"/>
      <c s="15"/>
      <c s="16"/>
      <c s="17"/>
      <c s="17"/>
      <c s="17"/>
      <c s="84"/>
      <c s="19"/>
      <c s="80"/>
      <c s="20"/>
      <c s="19"/>
      <c s="80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7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80"/>
      <c s="20"/>
      <c s="19"/>
      <c s="80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7" ht="4.5" customHeight="1">
      <c r="A3" s="1"/>
      <c s="1"/>
      <c s="1"/>
      <c s="23"/>
      <c s="1"/>
      <c s="24"/>
      <c s="25"/>
      <c s="25"/>
      <c s="25"/>
      <c s="26"/>
      <c s="27"/>
      <c s="81"/>
      <c s="28"/>
      <c s="2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7" ht="12.75" customHeight="1">
      <c r="A4" s="1"/>
      <c s="1"/>
      <c s="1"/>
      <c s="23" t="s">
        <v>744</v>
      </c>
      <c s="1"/>
      <c s="24"/>
      <c s="25"/>
      <c s="25"/>
      <c s="25"/>
      <c s="73"/>
      <c s="19"/>
      <c s="80"/>
      <c s="20"/>
      <c s="19"/>
      <c s="80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7" ht="4.5" customHeight="1">
      <c r="A5" s="1"/>
      <c s="1"/>
      <c s="1"/>
      <c s="23"/>
      <c s="1"/>
      <c s="24"/>
      <c s="25"/>
      <c s="25"/>
      <c s="25"/>
      <c s="26"/>
      <c s="27"/>
      <c s="81"/>
      <c s="28"/>
      <c s="2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7" ht="12.75" customHeight="1">
      <c r="A6" s="1"/>
      <c s="1"/>
      <c s="1"/>
      <c s="1"/>
      <c s="33" t="s">
        <v>569</v>
      </c>
      <c s="34"/>
      <c s="35"/>
      <c s="35"/>
      <c s="35"/>
      <c s="26"/>
      <c s="35"/>
      <c s="81"/>
      <c s="28"/>
      <c s="27"/>
      <c s="81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7" ht="6" customHeight="1">
      <c r="A7" s="1"/>
      <c s="1"/>
      <c s="1"/>
      <c s="1"/>
      <c s="1"/>
      <c s="29"/>
      <c s="12"/>
      <c s="12"/>
      <c s="12"/>
      <c s="26"/>
      <c s="37"/>
      <c s="81"/>
      <c s="28"/>
      <c s="3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7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82" t="s">
        <v>26</v>
      </c>
      <c s="46"/>
      <c s="45" t="s">
        <v>27</v>
      </c>
      <c s="82" t="s">
        <v>26</v>
      </c>
      <c s="109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7" ht="15.75" customHeight="1">
      <c r="A9" s="48">
        <f t="shared" si="0" ref="A9:A14">IF(ISBLANK(N9),"",RANK(N9,N$9:N$14,1))</f>
        <v>1</v>
      </c>
      <c s="58" t="s">
        <v>755</v>
      </c>
      <c s="49">
        <v>10</v>
      </c>
      <c s="50" t="s">
        <v>56</v>
      </c>
      <c s="51" t="s">
        <v>762</v>
      </c>
      <c s="52" t="s">
        <v>596</v>
      </c>
      <c s="53" t="s">
        <v>33</v>
      </c>
      <c s="53" t="s">
        <v>60</v>
      </c>
      <c s="53" t="s">
        <v>67</v>
      </c>
      <c s="54">
        <f t="shared" si="1" ref="J9:J10">IF(ISBLANK(N9),"",TRUNC(10.33*((N9)-18.6)^2))</f>
        <v>1057</v>
      </c>
      <c s="55">
        <v>8.7400000000000002</v>
      </c>
      <c s="56">
        <v>0.126</v>
      </c>
      <c s="57" t="s">
        <v>747</v>
      </c>
      <c s="55">
        <v>8.4800000000000004</v>
      </c>
      <c s="56">
        <v>0.13300000000000001</v>
      </c>
      <c s="48" t="str">
        <f t="shared" si="2" ref="P9:P14">IF(ISBLANK(K9),"",IF(K9&gt;11.24,"",IF(K9&lt;=8.18,"TSM",IF(K9&lt;=8.5,"SM",IF(K9&lt;=8.9,"KSM",IF(K9&lt;=9.5,"I A",IF(K9&lt;=10.24,"II A",IF(K9&lt;=11.24,"III A"))))))))</f>
        <v>KSM</v>
      </c>
      <c s="53" t="s">
        <v>763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7" ht="15.75" customHeight="1">
      <c r="A10" s="48">
        <f t="shared" si="0"/>
        <v>2</v>
      </c>
      <c s="58" t="s">
        <v>397</v>
      </c>
      <c s="49">
        <v>244</v>
      </c>
      <c s="50" t="s">
        <v>642</v>
      </c>
      <c s="51" t="s">
        <v>773</v>
      </c>
      <c s="52" t="s">
        <v>774</v>
      </c>
      <c s="53" t="s">
        <v>10</v>
      </c>
      <c s="53" t="s">
        <v>97</v>
      </c>
      <c s="53" t="s">
        <v>67</v>
      </c>
      <c s="54">
        <f t="shared" si="1"/>
        <v>1045</v>
      </c>
      <c s="55">
        <v>8.5999999999999996</v>
      </c>
      <c s="56">
        <v>0.152</v>
      </c>
      <c s="57" t="s">
        <v>747</v>
      </c>
      <c s="55">
        <v>8.5399999999999991</v>
      </c>
      <c s="56">
        <v>0.14899999999999999</v>
      </c>
      <c s="48" t="str">
        <f t="shared" si="2"/>
        <v>KSM</v>
      </c>
      <c s="53" t="s">
        <v>98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7" ht="15.75" customHeight="1">
      <c r="A11" s="48">
        <f t="shared" si="0"/>
        <v>3</v>
      </c>
      <c s="58" t="s">
        <v>393</v>
      </c>
      <c s="49">
        <v>2</v>
      </c>
      <c s="50" t="s">
        <v>36</v>
      </c>
      <c s="51" t="s">
        <v>37</v>
      </c>
      <c s="52" t="s">
        <v>38</v>
      </c>
      <c s="53" t="s">
        <v>39</v>
      </c>
      <c s="53"/>
      <c s="53"/>
      <c s="54">
        <f t="shared" si="3" ref="J11:J14">IF(ISBLANK(K11),"",TRUNC(10.33*((K11)-18.6)^2))</f>
        <v>1024</v>
      </c>
      <c s="55">
        <v>8.6400000000000006</v>
      </c>
      <c s="56">
        <v>0.159</v>
      </c>
      <c s="57" t="s">
        <v>747</v>
      </c>
      <c s="55">
        <v>8.6699999999999999</v>
      </c>
      <c s="56">
        <v>0.14899999999999999</v>
      </c>
      <c s="48" t="str">
        <f t="shared" si="2"/>
        <v>KSM</v>
      </c>
      <c s="53" t="s">
        <v>41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7" ht="15.75" customHeight="1">
      <c r="A12" s="48">
        <f t="shared" si="0"/>
        <v>4</v>
      </c>
      <c s="58" t="s">
        <v>398</v>
      </c>
      <c s="49">
        <v>264</v>
      </c>
      <c s="50" t="s">
        <v>748</v>
      </c>
      <c s="51" t="s">
        <v>749</v>
      </c>
      <c s="52" t="s">
        <v>550</v>
      </c>
      <c s="53" t="s">
        <v>179</v>
      </c>
      <c s="53"/>
      <c s="53" t="s">
        <v>561</v>
      </c>
      <c s="54">
        <f t="shared" si="3"/>
        <v>1002</v>
      </c>
      <c s="55">
        <v>8.75</v>
      </c>
      <c s="56">
        <v>0.17499999999999999</v>
      </c>
      <c s="57" t="s">
        <v>750</v>
      </c>
      <c s="55">
        <v>8.8000000000000007</v>
      </c>
      <c s="56">
        <v>0.17199999999999999</v>
      </c>
      <c s="48" t="str">
        <f t="shared" si="2"/>
        <v>KSM</v>
      </c>
      <c s="53" t="s">
        <v>751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7" ht="15.75" customHeight="1">
      <c r="A13" s="48">
        <f t="shared" si="0"/>
        <v>5</v>
      </c>
      <c s="58" t="s">
        <v>761</v>
      </c>
      <c s="49">
        <v>9</v>
      </c>
      <c s="50" t="s">
        <v>764</v>
      </c>
      <c s="51" t="s">
        <v>765</v>
      </c>
      <c s="52" t="s">
        <v>766</v>
      </c>
      <c s="53" t="s">
        <v>59</v>
      </c>
      <c s="53" t="s">
        <v>60</v>
      </c>
      <c s="53"/>
      <c s="54">
        <f t="shared" si="3"/>
        <v>922</v>
      </c>
      <c s="55">
        <v>9.1500000000000004</v>
      </c>
      <c s="56">
        <v>0.14799999999999999</v>
      </c>
      <c s="57" t="s">
        <v>750</v>
      </c>
      <c s="55">
        <v>9.1600000000000001</v>
      </c>
      <c s="56">
        <v>0.122</v>
      </c>
      <c s="48" t="str">
        <f t="shared" si="2"/>
        <v>I A</v>
      </c>
      <c s="53" t="s">
        <v>78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7" ht="15.75" customHeight="1">
      <c r="A14" s="48">
        <f t="shared" si="0"/>
        <v>6</v>
      </c>
      <c s="58" t="s">
        <v>392</v>
      </c>
      <c s="49">
        <v>75</v>
      </c>
      <c s="50" t="s">
        <v>469</v>
      </c>
      <c s="51" t="s">
        <v>767</v>
      </c>
      <c s="52" t="s">
        <v>768</v>
      </c>
      <c s="53" t="s">
        <v>10</v>
      </c>
      <c s="53" t="s">
        <v>72</v>
      </c>
      <c s="53"/>
      <c s="54">
        <f t="shared" si="3"/>
        <v>914</v>
      </c>
      <c s="55">
        <v>9.1899999999999995</v>
      </c>
      <c s="56">
        <v>0.13200000000000001</v>
      </c>
      <c s="57" t="s">
        <v>750</v>
      </c>
      <c s="55">
        <v>9.25</v>
      </c>
      <c s="56">
        <v>0.14899999999999999</v>
      </c>
      <c s="48" t="str">
        <f t="shared" si="2"/>
        <v>I A</v>
      </c>
      <c s="53" t="s">
        <v>769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37" ht="24" customHeight="1">
      <c r="A1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4" t="s">
        <v>24</v>
      </c>
      <c s="45" t="s">
        <v>25</v>
      </c>
      <c s="82" t="s">
        <v>26</v>
      </c>
      <c s="46"/>
      <c s="45" t="s">
        <v>27</v>
      </c>
      <c s="82" t="s">
        <v>26</v>
      </c>
      <c s="109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7" ht="15.75" customHeight="1">
      <c r="A16" s="70">
        <v>7</v>
      </c>
      <c s="58" t="s">
        <v>393</v>
      </c>
      <c s="49">
        <v>184</v>
      </c>
      <c s="50" t="s">
        <v>775</v>
      </c>
      <c s="51" t="s">
        <v>776</v>
      </c>
      <c s="52" t="s">
        <v>777</v>
      </c>
      <c s="53" t="s">
        <v>259</v>
      </c>
      <c s="53" t="s">
        <v>260</v>
      </c>
      <c s="53" t="s">
        <v>261</v>
      </c>
      <c s="54">
        <f t="shared" si="4" ref="J16:J20">IF(ISBLANK(K16),"",TRUNC(10.33*((K16)-18.6)^2))</f>
        <v>889</v>
      </c>
      <c s="55">
        <v>9.3200000000000003</v>
      </c>
      <c s="56">
        <v>0.153</v>
      </c>
      <c s="57"/>
      <c s="55"/>
      <c s="56"/>
      <c s="48" t="str">
        <f t="shared" si="5" ref="P16:P21">IF(ISBLANK(K16),"",IF(K16&gt;11.24,"",IF(K16&lt;=8.18,"TSM",IF(K16&lt;=8.5,"SM",IF(K16&lt;=8.9,"KSM",IF(K16&lt;=9.5,"I A",IF(K16&lt;=10.24,"II A",IF(K16&lt;=11.24,"III A"))))))))</f>
        <v>I A</v>
      </c>
      <c s="53" t="s">
        <v>262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7" spans="1:37" ht="15.75" customHeight="1">
      <c r="A17" s="70">
        <v>8</v>
      </c>
      <c s="58" t="s">
        <v>398</v>
      </c>
      <c s="49">
        <v>38</v>
      </c>
      <c s="50" t="s">
        <v>74</v>
      </c>
      <c s="51" t="s">
        <v>752</v>
      </c>
      <c s="52" t="s">
        <v>753</v>
      </c>
      <c s="53" t="s">
        <v>59</v>
      </c>
      <c s="53" t="s">
        <v>60</v>
      </c>
      <c s="53"/>
      <c s="54">
        <f t="shared" si="4"/>
        <v>861</v>
      </c>
      <c s="55">
        <v>9.4700000000000006</v>
      </c>
      <c s="56">
        <v>0.14499999999999999</v>
      </c>
      <c s="57"/>
      <c s="55"/>
      <c s="56"/>
      <c s="48" t="str">
        <f t="shared" si="5"/>
        <v>I A</v>
      </c>
      <c s="53" t="s">
        <v>754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8" spans="1:37" ht="15.75" customHeight="1">
      <c r="A18" s="70">
        <v>9</v>
      </c>
      <c s="58" t="s">
        <v>755</v>
      </c>
      <c s="49">
        <v>214</v>
      </c>
      <c s="50" t="s">
        <v>756</v>
      </c>
      <c s="51" t="s">
        <v>757</v>
      </c>
      <c s="52" t="s">
        <v>758</v>
      </c>
      <c s="53" t="s">
        <v>120</v>
      </c>
      <c s="53" t="s">
        <v>66</v>
      </c>
      <c s="53" t="s">
        <v>759</v>
      </c>
      <c s="54">
        <f t="shared" si="4"/>
        <v>853</v>
      </c>
      <c s="55">
        <v>9.5099999999999998</v>
      </c>
      <c s="56">
        <v>0.16800000000000001</v>
      </c>
      <c s="57"/>
      <c s="55"/>
      <c s="56"/>
      <c s="48" t="str">
        <f t="shared" si="5"/>
        <v>II A</v>
      </c>
      <c s="53" t="s">
        <v>760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37" ht="15.75" customHeight="1">
      <c r="A19" s="70">
        <v>10</v>
      </c>
      <c s="58" t="s">
        <v>755</v>
      </c>
      <c s="49">
        <v>215</v>
      </c>
      <c s="50" t="s">
        <v>770</v>
      </c>
      <c s="51" t="s">
        <v>771</v>
      </c>
      <c s="52" t="s">
        <v>772</v>
      </c>
      <c s="53" t="s">
        <v>120</v>
      </c>
      <c s="53" t="s">
        <v>229</v>
      </c>
      <c s="53" t="s">
        <v>196</v>
      </c>
      <c s="54">
        <f t="shared" si="4"/>
        <v>622</v>
      </c>
      <c s="55">
        <v>10.84</v>
      </c>
      <c s="56">
        <v>0.318</v>
      </c>
      <c s="57"/>
      <c s="55"/>
      <c s="56"/>
      <c s="48" t="str">
        <f t="shared" si="5"/>
        <v>III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7" ht="15.75" customHeight="1">
      <c r="A20" s="70">
        <v>11</v>
      </c>
      <c s="58" t="s">
        <v>755</v>
      </c>
      <c s="49">
        <v>158</v>
      </c>
      <c s="50" t="s">
        <v>778</v>
      </c>
      <c s="51" t="s">
        <v>779</v>
      </c>
      <c s="52" t="s">
        <v>780</v>
      </c>
      <c s="53" t="s">
        <v>146</v>
      </c>
      <c s="53" t="s">
        <v>147</v>
      </c>
      <c s="53" t="s">
        <v>128</v>
      </c>
      <c s="54">
        <f t="shared" si="4"/>
        <v>591</v>
      </c>
      <c s="55">
        <v>11.029999999999999</v>
      </c>
      <c s="56">
        <v>0.251</v>
      </c>
      <c s="57"/>
      <c s="55"/>
      <c s="56"/>
      <c s="48" t="str">
        <f t="shared" si="5"/>
        <v>III A</v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7" ht="15.75" customHeight="1">
      <c r="A21" s="48"/>
      <c s="58" t="s">
        <v>398</v>
      </c>
      <c s="49">
        <v>159</v>
      </c>
      <c s="50" t="s">
        <v>167</v>
      </c>
      <c s="51" t="s">
        <v>781</v>
      </c>
      <c s="52" t="s">
        <v>782</v>
      </c>
      <c s="53" t="s">
        <v>146</v>
      </c>
      <c s="53" t="s">
        <v>147</v>
      </c>
      <c s="53" t="s">
        <v>128</v>
      </c>
      <c s="54"/>
      <c s="55" t="s">
        <v>175</v>
      </c>
      <c s="56"/>
      <c s="57"/>
      <c s="55"/>
      <c s="56"/>
      <c s="48" t="str">
        <f t="shared" si="5"/>
        <v/>
      </c>
      <c s="53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7" ht="12.75" customHeight="1">
      <c r="A2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7" ht="12.75" customHeight="1">
      <c r="A2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7" ht="12.75" customHeight="1">
      <c r="A2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7" ht="12.75" customHeight="1">
      <c r="A2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7" ht="12.75" customHeight="1">
      <c r="A2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7" ht="12.75" customHeight="1">
      <c r="A2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7" ht="12.75" customHeight="1">
      <c r="A2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7" ht="12.75" customHeight="1">
      <c r="A2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7" ht="12.75" customHeight="1">
      <c r="A3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7" ht="12.75" customHeight="1">
      <c r="A3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7" ht="12.75" customHeight="1">
      <c r="A3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7" ht="12.75" customHeight="1">
      <c r="A3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7" ht="12.75" customHeight="1">
      <c r="A3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7" ht="12.75" customHeight="1">
      <c r="A3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7" ht="12.75" customHeight="1">
      <c r="A3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7" ht="12.75" customHeight="1">
      <c r="A3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7" ht="12.75" customHeight="1">
      <c r="A3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7" ht="12.75" customHeight="1">
      <c r="A3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7" ht="12.75" customHeight="1">
      <c r="A4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7" ht="12.75" customHeight="1">
      <c r="A4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7" ht="12.75" customHeight="1">
      <c r="A4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7" ht="12.75" customHeight="1">
      <c r="A4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7" ht="12.75" customHeight="1">
      <c r="A4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7" ht="12.75" customHeight="1">
      <c r="A4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7" ht="12.75" customHeight="1">
      <c r="A4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7" ht="12.75" customHeight="1">
      <c r="A4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7" ht="12.75" customHeight="1">
      <c r="A4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7" ht="12.75" customHeight="1">
      <c r="A4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7" ht="12.75" customHeight="1">
      <c r="A5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7" ht="12.75" customHeight="1">
      <c r="A5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7" ht="12.75" customHeight="1">
      <c r="A5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7" ht="12.75" customHeight="1">
      <c r="A5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7" ht="12.75" customHeight="1">
      <c r="A5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7" ht="12.75" customHeight="1">
      <c r="A5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7" ht="12.75" customHeight="1">
      <c r="A5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7" ht="12.75" customHeight="1">
      <c r="A5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7" ht="12.75" customHeight="1">
      <c r="A5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7" ht="12.75" customHeight="1">
      <c r="A5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7" ht="12.75" customHeight="1">
      <c r="A6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7" ht="12.75" customHeight="1">
      <c r="A6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7" ht="12.75" customHeight="1">
      <c r="A6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7" ht="12.75" customHeight="1">
      <c r="A6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7" ht="12.75" customHeight="1">
      <c r="A6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7" ht="12.75" customHeight="1">
      <c r="A6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7" ht="12.75" customHeight="1">
      <c r="A6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7" ht="12.75" customHeight="1">
      <c r="A6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7" ht="12.75" customHeight="1">
      <c r="A6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7" ht="12.75" customHeight="1">
      <c r="A6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7" ht="12.75" customHeight="1">
      <c r="A7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7" ht="12.75" customHeight="1">
      <c r="A7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7" ht="12.75" customHeight="1">
      <c r="A7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7" ht="12.75" customHeight="1">
      <c r="A7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7" ht="12.75" customHeight="1">
      <c r="A7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7" ht="12.75" customHeight="1">
      <c r="A7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7" ht="12.75" customHeight="1">
      <c r="A7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7" ht="12.75" customHeight="1">
      <c r="A7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7" ht="12.75" customHeight="1">
      <c r="A7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7" ht="12.75" customHeight="1">
      <c r="A7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7" ht="12.75" customHeight="1">
      <c r="A8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7" ht="12.75" customHeight="1">
      <c r="A8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7" ht="12.75" customHeight="1">
      <c r="A8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7" ht="12.75" customHeight="1">
      <c r="A8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7" ht="12.75" customHeight="1">
      <c r="A8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7" ht="12.75" customHeight="1">
      <c r="A8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7" ht="12.75" customHeight="1">
      <c r="A8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7" ht="12.75" customHeight="1">
      <c r="A8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7" ht="12.75" customHeight="1">
      <c r="A8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7" ht="12.75" customHeight="1">
      <c r="A8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7" ht="12.75" customHeight="1">
      <c r="A9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7" ht="12.75" customHeight="1">
      <c r="A9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7" ht="12.75" customHeight="1">
      <c r="A9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7" ht="12.75" customHeight="1">
      <c r="A9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7" ht="12.75" customHeight="1">
      <c r="A9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7" ht="12.75" customHeight="1">
      <c r="A9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7" ht="12.75" customHeight="1">
      <c r="A9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7" ht="12.75" customHeight="1">
      <c r="A9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7" ht="12.75" customHeight="1">
      <c r="A9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7" ht="12.75" customHeight="1">
      <c r="A9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7" ht="12.75" customHeight="1">
      <c r="A10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7" ht="12.75" customHeight="1">
      <c r="A10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7" ht="12.75" customHeight="1">
      <c r="A10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7" ht="12.75" customHeight="1">
      <c r="A10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7" ht="12.75" customHeight="1">
      <c r="A10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7" ht="12.75" customHeight="1">
      <c r="A10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7" ht="12.75" customHeight="1">
      <c r="A10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7" ht="12.75" customHeight="1">
      <c r="A10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7" ht="12.75" customHeight="1">
      <c r="A10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7" ht="12.75" customHeight="1">
      <c r="A10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7" ht="12.75" customHeight="1">
      <c r="A11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7" ht="12.75" customHeight="1">
      <c r="A11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7" ht="12.75" customHeight="1">
      <c r="A11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7" ht="12.75" customHeight="1">
      <c r="A11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7" ht="12.75" customHeight="1">
      <c r="A11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7" ht="12.75" customHeight="1">
      <c r="A11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7" ht="12.75" customHeight="1">
      <c r="A11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7" ht="12.75" customHeight="1">
      <c r="A11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7" ht="12.75" customHeight="1">
      <c r="A11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7" ht="12.75" customHeight="1">
      <c r="A11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7" ht="12.75" customHeight="1">
      <c r="A12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7" ht="12.75" customHeight="1">
      <c r="A12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7" ht="12.75" customHeight="1">
      <c r="A12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7" ht="12.75" customHeight="1">
      <c r="A12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7" ht="12.75" customHeight="1">
      <c r="A12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7" ht="12.75" customHeight="1">
      <c r="A12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7" ht="12.75" customHeight="1">
      <c r="A12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7" ht="12.75" customHeight="1">
      <c r="A12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7" ht="12.75" customHeight="1">
      <c r="A12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7" ht="12.75" customHeight="1">
      <c r="A12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7" ht="12.75" customHeight="1">
      <c r="A13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7" ht="12.75" customHeight="1">
      <c r="A13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7" ht="12.75" customHeight="1">
      <c r="A13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7" ht="12.75" customHeight="1">
      <c r="A13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7" ht="12.75" customHeight="1">
      <c r="A13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7" ht="12.75" customHeight="1">
      <c r="A13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7" ht="12.75" customHeight="1">
      <c r="A13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7" ht="12.75" customHeight="1">
      <c r="A13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7" ht="12.75" customHeight="1">
      <c r="A13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7" ht="12.75" customHeight="1">
      <c r="A13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7" ht="12.75" customHeight="1">
      <c r="A14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7" ht="12.75" customHeight="1">
      <c r="A14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7" ht="12.75" customHeight="1">
      <c r="A14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7" ht="12.75" customHeight="1">
      <c r="A14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7" ht="12.75" customHeight="1">
      <c r="A14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7" ht="12.75" customHeight="1">
      <c r="A14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7" ht="12.75" customHeight="1">
      <c r="A14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7" ht="12.75" customHeight="1">
      <c r="A14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7" ht="12.75" customHeight="1">
      <c r="A14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7" ht="12.75" customHeight="1">
      <c r="A14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7" ht="12.75" customHeight="1">
      <c r="A15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7" ht="12.75" customHeight="1">
      <c r="A15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7" ht="12.75" customHeight="1">
      <c r="A15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7" ht="12.75" customHeight="1">
      <c r="A15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7" ht="12.75" customHeight="1">
      <c r="A15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7" ht="12.75" customHeight="1">
      <c r="A15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7" ht="12.75" customHeight="1">
      <c r="A15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7" ht="12.75" customHeight="1">
      <c r="A15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7" ht="12.75" customHeight="1">
      <c r="A15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7" ht="12.75" customHeight="1">
      <c r="A15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7" ht="12.75" customHeight="1">
      <c r="A16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7" ht="12.75" customHeight="1">
      <c r="A16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7" ht="12.75" customHeight="1">
      <c r="A16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7" ht="12.75" customHeight="1">
      <c r="A16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7" ht="12.75" customHeight="1">
      <c r="A16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7" ht="12.75" customHeight="1">
      <c r="A16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7" ht="12.75" customHeight="1">
      <c r="A16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7" ht="12.75" customHeight="1">
      <c r="A16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7" ht="12.75" customHeight="1">
      <c r="A16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7" ht="12.75" customHeight="1">
      <c r="A16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7" ht="12.75" customHeight="1">
      <c r="A17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7" ht="12.75" customHeight="1">
      <c r="A17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7" ht="12.75" customHeight="1">
      <c r="A17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7" ht="12.75" customHeight="1">
      <c r="A17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7" ht="12.75" customHeight="1">
      <c r="A17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7" ht="12.75" customHeight="1">
      <c r="A17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7" ht="12.75" customHeight="1">
      <c r="A17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7" ht="12.75" customHeight="1">
      <c r="A17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7" ht="12.75" customHeight="1">
      <c r="A17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7" ht="12.75" customHeight="1">
      <c r="A17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7" ht="12.75" customHeight="1">
      <c r="A18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7" ht="12.75" customHeight="1">
      <c r="A18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7" ht="12.75" customHeight="1">
      <c r="A18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7" ht="12.75" customHeight="1">
      <c r="A18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7" ht="12.75" customHeight="1">
      <c r="A18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7" ht="12.75" customHeight="1">
      <c r="A18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7" ht="12.75" customHeight="1">
      <c r="A18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7" ht="12.75" customHeight="1">
      <c r="A18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7" ht="12.75" customHeight="1">
      <c r="A18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7" ht="12.75" customHeight="1">
      <c r="A18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7" ht="12.75" customHeight="1">
      <c r="A19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7" ht="12.75" customHeight="1">
      <c r="A19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7" ht="12.75" customHeight="1">
      <c r="A19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7" ht="12.75" customHeight="1">
      <c r="A19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7" ht="12.75" customHeight="1">
      <c r="A19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7" ht="12.75" customHeight="1">
      <c r="A19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7" ht="12.75" customHeight="1">
      <c r="A19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7" ht="12.75" customHeight="1">
      <c r="A19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7" ht="12.75" customHeight="1">
      <c r="A19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7" ht="12.75" customHeight="1">
      <c r="A19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7" ht="12.75" customHeight="1">
      <c r="A20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7" ht="12.75" customHeight="1">
      <c r="A20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7" ht="12.75" customHeight="1">
      <c r="A20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7" ht="12.75" customHeight="1">
      <c r="A20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7" ht="12.75" customHeight="1">
      <c r="A20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7" ht="12.75" customHeight="1">
      <c r="A20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7" ht="12.75" customHeight="1">
      <c r="A20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7" ht="12.75" customHeight="1">
      <c r="A20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7" ht="12.75" customHeight="1">
      <c r="A20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7" ht="12.75" customHeight="1">
      <c r="A20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7" ht="12.75" customHeight="1">
      <c r="A21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7" ht="12.75" customHeight="1">
      <c r="A21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7" ht="12.75" customHeight="1">
      <c r="A212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7" ht="12.75" customHeight="1">
      <c r="A213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7" ht="12.75" customHeight="1">
      <c r="A214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7" ht="12.75" customHeight="1">
      <c r="A215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7" ht="12.75" customHeight="1">
      <c r="A216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7" ht="12.75" customHeight="1">
      <c r="A217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7" ht="12.75" customHeight="1">
      <c r="A218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7" ht="12.75" customHeight="1">
      <c r="A219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7" ht="12.75" customHeight="1">
      <c r="A220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7" ht="12.75" customHeight="1">
      <c r="A221" s="1"/>
      <c s="1"/>
      <c s="1"/>
      <c s="1"/>
      <c s="1"/>
      <c s="29"/>
      <c s="12"/>
      <c s="12"/>
      <c s="12"/>
      <c s="73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2:15" ht="15.75" customHeight="1">
      <c r="L222" s="83"/>
      <c r="O222" s="83"/>
    </row>
    <row r="223" spans="12:15" ht="15.75" customHeight="1">
      <c r="L223" s="83"/>
      <c r="O223" s="83"/>
    </row>
    <row r="224" spans="12:15" ht="15.75" customHeight="1">
      <c r="L224" s="83"/>
      <c r="O224" s="83"/>
    </row>
    <row r="225" spans="12:15" ht="15.75" customHeight="1">
      <c r="L225" s="83"/>
      <c r="O225" s="83"/>
    </row>
    <row r="226" spans="12:15" ht="15.75" customHeight="1">
      <c r="L226" s="83"/>
      <c r="O226" s="83"/>
    </row>
    <row r="227" spans="12:15" ht="15.75" customHeight="1">
      <c r="L227" s="83"/>
      <c r="O227" s="83"/>
    </row>
    <row r="228" spans="12:15" ht="15.75" customHeight="1">
      <c r="L228" s="83"/>
      <c r="O228" s="83"/>
    </row>
    <row r="229" spans="12:15" ht="15.75" customHeight="1">
      <c r="L229" s="83"/>
      <c r="O229" s="83"/>
    </row>
    <row r="230" spans="12:15" ht="15.75" customHeight="1">
      <c r="L230" s="83"/>
      <c r="O230" s="83"/>
    </row>
    <row r="231" spans="12:15" ht="15.75" customHeight="1">
      <c r="L231" s="83"/>
      <c r="O231" s="83"/>
    </row>
    <row r="232" spans="12:15" ht="15.75" customHeight="1">
      <c r="L232" s="83"/>
      <c r="O232" s="83"/>
    </row>
    <row r="233" spans="12:15" ht="15.75" customHeight="1">
      <c r="L233" s="83"/>
      <c r="O233" s="83"/>
    </row>
    <row r="234" spans="12:15" ht="15.75" customHeight="1">
      <c r="L234" s="83"/>
      <c r="O234" s="83"/>
    </row>
    <row r="235" spans="12:15" ht="15.75" customHeight="1">
      <c r="L235" s="83"/>
      <c r="O235" s="83"/>
    </row>
    <row r="236" spans="12:15" ht="15.75" customHeight="1">
      <c r="L236" s="83"/>
      <c r="O236" s="83"/>
    </row>
    <row r="237" spans="12:15" ht="15.75" customHeight="1">
      <c r="L237" s="83"/>
      <c r="O237" s="83"/>
    </row>
    <row r="238" spans="12:15" ht="15.75" customHeight="1">
      <c r="L238" s="83"/>
      <c r="O238" s="83"/>
    </row>
    <row r="239" spans="12:15" ht="15.75" customHeight="1">
      <c r="L239" s="83"/>
      <c r="O239" s="83"/>
    </row>
    <row r="240" spans="12:15" ht="15.75" customHeight="1">
      <c r="L240" s="83"/>
      <c r="O240" s="83"/>
    </row>
    <row r="241" spans="12:15" ht="15.75" customHeight="1">
      <c r="L241" s="83"/>
      <c r="O241" s="83"/>
    </row>
    <row r="242" spans="12:15" ht="15.75" customHeight="1">
      <c r="L242" s="83"/>
      <c r="O242" s="83"/>
    </row>
    <row r="243" spans="12:15" ht="15.75" customHeight="1">
      <c r="L243" s="83"/>
      <c r="O243" s="83"/>
    </row>
    <row r="244" spans="12:15" ht="15.75" customHeight="1">
      <c r="L244" s="83"/>
      <c r="O244" s="83"/>
    </row>
    <row r="245" spans="12:15" ht="15.75" customHeight="1">
      <c r="L245" s="83"/>
      <c r="O245" s="83"/>
    </row>
    <row r="246" spans="12:15" ht="15.75" customHeight="1">
      <c r="L246" s="83"/>
      <c r="O246" s="83"/>
    </row>
    <row r="247" spans="12:15" ht="15.75" customHeight="1">
      <c r="L247" s="83"/>
      <c r="O247" s="83"/>
    </row>
    <row r="248" spans="12:15" ht="15.75" customHeight="1">
      <c r="L248" s="83"/>
      <c r="O248" s="83"/>
    </row>
    <row r="249" spans="12:15" ht="15.75" customHeight="1">
      <c r="L249" s="83"/>
      <c r="O249" s="83"/>
    </row>
    <row r="250" spans="12:15" ht="15.75" customHeight="1">
      <c r="L250" s="83"/>
      <c r="O250" s="83"/>
    </row>
    <row r="251" spans="12:15" ht="15.75" customHeight="1">
      <c r="L251" s="83"/>
      <c r="O251" s="83"/>
    </row>
    <row r="252" spans="12:15" ht="15.75" customHeight="1">
      <c r="L252" s="83"/>
      <c r="O252" s="83"/>
    </row>
    <row r="253" spans="12:15" ht="15.75" customHeight="1">
      <c r="L253" s="83"/>
      <c r="O253" s="83"/>
    </row>
    <row r="254" spans="12:15" ht="15.75" customHeight="1">
      <c r="L254" s="83"/>
      <c r="O254" s="83"/>
    </row>
    <row r="255" spans="12:15" ht="15.75" customHeight="1">
      <c r="L255" s="83"/>
      <c r="O255" s="83"/>
    </row>
    <row r="256" spans="12:15" ht="15.75" customHeight="1">
      <c r="L256" s="83"/>
      <c r="O256" s="83"/>
    </row>
    <row r="257" spans="12:15" ht="15.75" customHeight="1">
      <c r="L257" s="83"/>
      <c r="O257" s="83"/>
    </row>
    <row r="258" spans="12:15" ht="15.75" customHeight="1">
      <c r="L258" s="83"/>
      <c r="O258" s="83"/>
    </row>
    <row r="259" spans="12:15" ht="15.75" customHeight="1">
      <c r="L259" s="83"/>
      <c r="O259" s="83"/>
    </row>
    <row r="260" spans="12:15" ht="15.75" customHeight="1">
      <c r="L260" s="83"/>
      <c r="O260" s="83"/>
    </row>
    <row r="261" spans="12:15" ht="15.75" customHeight="1">
      <c r="L261" s="83"/>
      <c r="O261" s="83"/>
    </row>
    <row r="262" spans="12:15" ht="15.75" customHeight="1">
      <c r="L262" s="83"/>
      <c r="O262" s="83"/>
    </row>
    <row r="263" spans="12:15" ht="15.75" customHeight="1">
      <c r="L263" s="83"/>
      <c r="O263" s="83"/>
    </row>
    <row r="264" spans="12:15" ht="15.75" customHeight="1">
      <c r="L264" s="83"/>
      <c r="O264" s="83"/>
    </row>
    <row r="265" spans="12:15" ht="15.75" customHeight="1">
      <c r="L265" s="83"/>
      <c r="O265" s="83"/>
    </row>
    <row r="266" spans="12:15" ht="15.75" customHeight="1">
      <c r="L266" s="83"/>
      <c r="O266" s="83"/>
    </row>
    <row r="267" spans="12:15" ht="15.75" customHeight="1">
      <c r="L267" s="83"/>
      <c r="O267" s="83"/>
    </row>
    <row r="268" spans="12:15" ht="15.75" customHeight="1">
      <c r="L268" s="83"/>
      <c r="O268" s="83"/>
    </row>
    <row r="269" spans="12:15" ht="15.75" customHeight="1">
      <c r="L269" s="83"/>
      <c r="O269" s="83"/>
    </row>
    <row r="270" spans="12:15" ht="15.75" customHeight="1">
      <c r="L270" s="83"/>
      <c r="O270" s="83"/>
    </row>
    <row r="271" spans="12:15" ht="15.75" customHeight="1">
      <c r="L271" s="83"/>
      <c r="O271" s="83"/>
    </row>
    <row r="272" spans="12:15" ht="15.75" customHeight="1">
      <c r="L272" s="83"/>
      <c r="O272" s="83"/>
    </row>
    <row r="273" spans="12:15" ht="15.75" customHeight="1">
      <c r="L273" s="83"/>
      <c r="O273" s="83"/>
    </row>
    <row r="274" spans="12:15" ht="15.75" customHeight="1">
      <c r="L274" s="83"/>
      <c r="O274" s="83"/>
    </row>
    <row r="275" spans="12:15" ht="15.75" customHeight="1">
      <c r="L275" s="83"/>
      <c r="O275" s="83"/>
    </row>
    <row r="276" spans="12:15" ht="15.75" customHeight="1">
      <c r="L276" s="83"/>
      <c r="O276" s="83"/>
    </row>
    <row r="277" spans="12:15" ht="15.75" customHeight="1">
      <c r="L277" s="83"/>
      <c r="O277" s="83"/>
    </row>
    <row r="278" spans="12:15" ht="15.75" customHeight="1">
      <c r="L278" s="83"/>
      <c r="O278" s="83"/>
    </row>
    <row r="279" spans="12:15" ht="15.75" customHeight="1">
      <c r="L279" s="83"/>
      <c r="O279" s="83"/>
    </row>
    <row r="280" spans="12:15" ht="15.75" customHeight="1">
      <c r="L280" s="83"/>
      <c r="O280" s="83"/>
    </row>
    <row r="281" spans="12:15" ht="15.75" customHeight="1">
      <c r="L281" s="83"/>
      <c r="O281" s="83"/>
    </row>
    <row r="282" spans="12:15" ht="15.75" customHeight="1">
      <c r="L282" s="83"/>
      <c r="O282" s="83"/>
    </row>
    <row r="283" spans="12:15" ht="15.75" customHeight="1">
      <c r="L283" s="83"/>
      <c r="O283" s="83"/>
    </row>
    <row r="284" spans="12:15" ht="15.75" customHeight="1">
      <c r="L284" s="83"/>
      <c r="O284" s="83"/>
    </row>
    <row r="285" spans="12:15" ht="15.75" customHeight="1">
      <c r="L285" s="83"/>
      <c r="O285" s="83"/>
    </row>
    <row r="286" spans="12:15" ht="15.75" customHeight="1">
      <c r="L286" s="83"/>
      <c r="O286" s="83"/>
    </row>
    <row r="287" spans="12:15" ht="15.75" customHeight="1">
      <c r="L287" s="83"/>
      <c r="O287" s="83"/>
    </row>
    <row r="288" spans="12:15" ht="15.75" customHeight="1">
      <c r="L288" s="83"/>
      <c r="O288" s="83"/>
    </row>
    <row r="289" spans="12:15" ht="15.75" customHeight="1">
      <c r="L289" s="83"/>
      <c r="O289" s="83"/>
    </row>
    <row r="290" spans="12:15" ht="15.75" customHeight="1">
      <c r="L290" s="83"/>
      <c r="O290" s="83"/>
    </row>
    <row r="291" spans="12:15" ht="15.75" customHeight="1">
      <c r="L291" s="83"/>
      <c r="O291" s="83"/>
    </row>
    <row r="292" spans="12:15" ht="15.75" customHeight="1">
      <c r="L292" s="83"/>
      <c r="O292" s="83"/>
    </row>
    <row r="293" spans="12:15" ht="15.75" customHeight="1">
      <c r="L293" s="83"/>
      <c r="O293" s="83"/>
    </row>
    <row r="294" spans="12:15" ht="15.75" customHeight="1">
      <c r="L294" s="83"/>
      <c r="O294" s="83"/>
    </row>
    <row r="295" spans="12:15" ht="15.75" customHeight="1">
      <c r="L295" s="83"/>
      <c r="O295" s="83"/>
    </row>
    <row r="296" spans="12:15" ht="15.75" customHeight="1">
      <c r="L296" s="83"/>
      <c r="O296" s="83"/>
    </row>
    <row r="297" spans="12:15" ht="15.75" customHeight="1">
      <c r="L297" s="83"/>
      <c r="O297" s="83"/>
    </row>
    <row r="298" spans="12:15" ht="15.75" customHeight="1">
      <c r="L298" s="83"/>
      <c r="O298" s="83"/>
    </row>
    <row r="299" spans="12:15" ht="15.75" customHeight="1">
      <c r="L299" s="83"/>
      <c r="O299" s="83"/>
    </row>
    <row r="300" spans="12:15" ht="15.75" customHeight="1">
      <c r="L300" s="83"/>
      <c r="O300" s="83"/>
    </row>
    <row r="301" spans="12:15" ht="15.75" customHeight="1">
      <c r="L301" s="83"/>
      <c r="O301" s="83"/>
    </row>
    <row r="302" spans="12:15" ht="15.75" customHeight="1">
      <c r="L302" s="83"/>
      <c r="O302" s="83"/>
    </row>
    <row r="303" spans="12:15" ht="15.75" customHeight="1">
      <c r="L303" s="83"/>
      <c r="O303" s="83"/>
    </row>
    <row r="304" spans="12:15" ht="15.75" customHeight="1">
      <c r="L304" s="83"/>
      <c r="O304" s="83"/>
    </row>
    <row r="305" spans="12:15" ht="15.75" customHeight="1">
      <c r="L305" s="83"/>
      <c r="O305" s="83"/>
    </row>
    <row r="306" spans="12:15" ht="15.75" customHeight="1">
      <c r="L306" s="83"/>
      <c r="O306" s="83"/>
    </row>
    <row r="307" spans="12:15" ht="15.75" customHeight="1">
      <c r="L307" s="83"/>
      <c r="O307" s="83"/>
    </row>
    <row r="308" spans="12:15" ht="15.75" customHeight="1">
      <c r="L308" s="83"/>
      <c r="O308" s="83"/>
    </row>
    <row r="309" spans="12:15" ht="15.75" customHeight="1">
      <c r="L309" s="83"/>
      <c r="O309" s="83"/>
    </row>
    <row r="310" spans="12:15" ht="15.75" customHeight="1">
      <c r="L310" s="83"/>
      <c r="O310" s="83"/>
    </row>
    <row r="311" spans="12:15" ht="15.75" customHeight="1">
      <c r="L311" s="83"/>
      <c r="O311" s="83"/>
    </row>
    <row r="312" spans="12:15" ht="15.75" customHeight="1">
      <c r="L312" s="83"/>
      <c r="O312" s="83"/>
    </row>
    <row r="313" spans="12:15" ht="15.75" customHeight="1">
      <c r="L313" s="83"/>
      <c r="O313" s="83"/>
    </row>
    <row r="314" spans="12:15" ht="15.75" customHeight="1">
      <c r="L314" s="83"/>
      <c r="O314" s="83"/>
    </row>
    <row r="315" spans="12:15" ht="15.75" customHeight="1">
      <c r="L315" s="83"/>
      <c r="O315" s="83"/>
    </row>
    <row r="316" spans="12:15" ht="15.75" customHeight="1">
      <c r="L316" s="83"/>
      <c r="O316" s="83"/>
    </row>
    <row r="317" spans="12:15" ht="15.75" customHeight="1">
      <c r="L317" s="83"/>
      <c r="O317" s="83"/>
    </row>
    <row r="318" spans="12:15" ht="15.75" customHeight="1">
      <c r="L318" s="83"/>
      <c r="O318" s="83"/>
    </row>
    <row r="319" spans="12:15" ht="15.75" customHeight="1">
      <c r="L319" s="83"/>
      <c r="O319" s="83"/>
    </row>
    <row r="320" spans="12:15" ht="15.75" customHeight="1">
      <c r="L320" s="83"/>
      <c r="O320" s="83"/>
    </row>
    <row r="321" spans="12:15" ht="15.75" customHeight="1">
      <c r="L321" s="83"/>
      <c r="O321" s="83"/>
    </row>
    <row r="322" spans="12:15" ht="15.75" customHeight="1">
      <c r="L322" s="83"/>
      <c r="O322" s="83"/>
    </row>
    <row r="323" spans="12:15" ht="15.75" customHeight="1">
      <c r="L323" s="83"/>
      <c r="O323" s="83"/>
    </row>
    <row r="324" spans="12:15" ht="15.75" customHeight="1">
      <c r="L324" s="83"/>
      <c r="O324" s="83"/>
    </row>
    <row r="325" spans="12:15" ht="15.75" customHeight="1">
      <c r="L325" s="83"/>
      <c r="O325" s="83"/>
    </row>
    <row r="326" spans="12:15" ht="15.75" customHeight="1">
      <c r="L326" s="83"/>
      <c r="O326" s="83"/>
    </row>
    <row r="327" spans="12:15" ht="15.75" customHeight="1">
      <c r="L327" s="83"/>
      <c r="O327" s="83"/>
    </row>
    <row r="328" spans="12:15" ht="15.75" customHeight="1">
      <c r="L328" s="83"/>
      <c r="O328" s="83"/>
    </row>
    <row r="329" spans="12:15" ht="15.75" customHeight="1">
      <c r="L329" s="83"/>
      <c r="O329" s="83"/>
    </row>
    <row r="330" spans="12:15" ht="15.75" customHeight="1">
      <c r="L330" s="83"/>
      <c r="O330" s="83"/>
    </row>
    <row r="331" spans="12:15" ht="15.75" customHeight="1">
      <c r="L331" s="83"/>
      <c r="O331" s="83"/>
    </row>
    <row r="332" spans="12:15" ht="15.75" customHeight="1">
      <c r="L332" s="83"/>
      <c r="O332" s="83"/>
    </row>
    <row r="333" spans="12:15" ht="15.75" customHeight="1">
      <c r="L333" s="83"/>
      <c r="O333" s="83"/>
    </row>
    <row r="334" spans="12:15" ht="15.75" customHeight="1">
      <c r="L334" s="83"/>
      <c r="O334" s="83"/>
    </row>
    <row r="335" spans="12:15" ht="15.75" customHeight="1">
      <c r="L335" s="83"/>
      <c r="O335" s="83"/>
    </row>
    <row r="336" spans="12:15" ht="15.75" customHeight="1">
      <c r="L336" s="83"/>
      <c r="O336" s="83"/>
    </row>
    <row r="337" spans="12:15" ht="15.75" customHeight="1">
      <c r="L337" s="83"/>
      <c r="O337" s="83"/>
    </row>
    <row r="338" spans="12:15" ht="15.75" customHeight="1">
      <c r="L338" s="83"/>
      <c r="O338" s="83"/>
    </row>
    <row r="339" spans="12:15" ht="15.75" customHeight="1">
      <c r="L339" s="83"/>
      <c r="O339" s="83"/>
    </row>
    <row r="340" spans="12:15" ht="15.75" customHeight="1">
      <c r="L340" s="83"/>
      <c r="O340" s="83"/>
    </row>
    <row r="341" spans="12:15" ht="15.75" customHeight="1">
      <c r="L341" s="83"/>
      <c r="O341" s="83"/>
    </row>
    <row r="342" spans="12:15" ht="15.75" customHeight="1">
      <c r="L342" s="83"/>
      <c r="O342" s="83"/>
    </row>
    <row r="343" spans="12:15" ht="15.75" customHeight="1">
      <c r="L343" s="83"/>
      <c r="O343" s="83"/>
    </row>
    <row r="344" spans="12:15" ht="15.75" customHeight="1">
      <c r="L344" s="83"/>
      <c r="O344" s="83"/>
    </row>
    <row r="345" spans="12:15" ht="15.75" customHeight="1">
      <c r="L345" s="83"/>
      <c r="O345" s="83"/>
    </row>
    <row r="346" spans="12:15" ht="15.75" customHeight="1">
      <c r="L346" s="83"/>
      <c r="O346" s="83"/>
    </row>
    <row r="347" spans="12:15" ht="15.75" customHeight="1">
      <c r="L347" s="83"/>
      <c r="O347" s="83"/>
    </row>
    <row r="348" spans="12:15" ht="15.75" customHeight="1">
      <c r="L348" s="83"/>
      <c r="O348" s="83"/>
    </row>
    <row r="349" spans="12:15" ht="15.75" customHeight="1">
      <c r="L349" s="83"/>
      <c r="O349" s="83"/>
    </row>
    <row r="350" spans="12:15" ht="15.75" customHeight="1">
      <c r="L350" s="83"/>
      <c r="O350" s="83"/>
    </row>
    <row r="351" spans="12:15" ht="15.75" customHeight="1">
      <c r="L351" s="83"/>
      <c r="O351" s="83"/>
    </row>
    <row r="352" spans="12:15" ht="15.75" customHeight="1">
      <c r="L352" s="83"/>
      <c r="O352" s="83"/>
    </row>
    <row r="353" spans="12:15" ht="15.75" customHeight="1">
      <c r="L353" s="83"/>
      <c r="O353" s="83"/>
    </row>
    <row r="354" spans="12:15" ht="15.75" customHeight="1">
      <c r="L354" s="83"/>
      <c r="O354" s="83"/>
    </row>
    <row r="355" spans="12:15" ht="15.75" customHeight="1">
      <c r="L355" s="83"/>
      <c r="O355" s="83"/>
    </row>
    <row r="356" spans="12:15" ht="15.75" customHeight="1">
      <c r="L356" s="83"/>
      <c r="O356" s="83"/>
    </row>
    <row r="357" spans="12:15" ht="15.75" customHeight="1">
      <c r="L357" s="83"/>
      <c r="O357" s="83"/>
    </row>
    <row r="358" spans="12:15" ht="15.75" customHeight="1">
      <c r="L358" s="83"/>
      <c r="O358" s="83"/>
    </row>
    <row r="359" spans="12:15" ht="15.75" customHeight="1">
      <c r="L359" s="83"/>
      <c r="O359" s="83"/>
    </row>
    <row r="360" spans="12:15" ht="15.75" customHeight="1">
      <c r="L360" s="83"/>
      <c r="O360" s="83"/>
    </row>
    <row r="361" spans="12:15" ht="15.75" customHeight="1">
      <c r="L361" s="83"/>
      <c r="O361" s="83"/>
    </row>
    <row r="362" spans="12:15" ht="15.75" customHeight="1">
      <c r="L362" s="83"/>
      <c r="O362" s="83"/>
    </row>
    <row r="363" spans="12:15" ht="15.75" customHeight="1">
      <c r="L363" s="83"/>
      <c r="O363" s="83"/>
    </row>
    <row r="364" spans="12:15" ht="15.75" customHeight="1">
      <c r="L364" s="83"/>
      <c r="O364" s="83"/>
    </row>
    <row r="365" spans="12:15" ht="15.75" customHeight="1">
      <c r="L365" s="83"/>
      <c r="O365" s="83"/>
    </row>
    <row r="366" spans="12:15" ht="15.75" customHeight="1">
      <c r="L366" s="83"/>
      <c r="O366" s="83"/>
    </row>
    <row r="367" spans="12:15" ht="15.75" customHeight="1">
      <c r="L367" s="83"/>
      <c r="O367" s="83"/>
    </row>
    <row r="368" spans="12:15" ht="15.75" customHeight="1">
      <c r="L368" s="83"/>
      <c r="O368" s="83"/>
    </row>
    <row r="369" spans="12:15" ht="15.75" customHeight="1">
      <c r="L369" s="83"/>
      <c r="O369" s="83"/>
    </row>
    <row r="370" spans="12:15" ht="15.75" customHeight="1">
      <c r="L370" s="83"/>
      <c r="O370" s="83"/>
    </row>
    <row r="371" spans="12:15" ht="15.75" customHeight="1">
      <c r="L371" s="83"/>
      <c r="O371" s="83"/>
    </row>
    <row r="372" spans="12:15" ht="15.75" customHeight="1">
      <c r="L372" s="83"/>
      <c r="O372" s="83"/>
    </row>
    <row r="373" spans="12:15" ht="15.75" customHeight="1">
      <c r="L373" s="83"/>
      <c r="O373" s="83"/>
    </row>
    <row r="374" spans="12:15" ht="15.75" customHeight="1">
      <c r="L374" s="83"/>
      <c r="O374" s="83"/>
    </row>
    <row r="375" spans="12:15" ht="15.75" customHeight="1">
      <c r="L375" s="83"/>
      <c r="O375" s="83"/>
    </row>
    <row r="376" spans="12:15" ht="15.75" customHeight="1">
      <c r="L376" s="83"/>
      <c r="O376" s="83"/>
    </row>
    <row r="377" spans="12:15" ht="15.75" customHeight="1">
      <c r="L377" s="83"/>
      <c r="O377" s="83"/>
    </row>
    <row r="378" spans="12:15" ht="15.75" customHeight="1">
      <c r="L378" s="83"/>
      <c r="O378" s="83"/>
    </row>
    <row r="379" spans="12:15" ht="15.75" customHeight="1">
      <c r="L379" s="83"/>
      <c r="O379" s="83"/>
    </row>
    <row r="380" spans="12:15" ht="15.75" customHeight="1">
      <c r="L380" s="83"/>
      <c r="O380" s="83"/>
    </row>
    <row r="381" spans="12:15" ht="15.75" customHeight="1">
      <c r="L381" s="83"/>
      <c r="O381" s="83"/>
    </row>
    <row r="382" spans="12:15" ht="15.75" customHeight="1">
      <c r="L382" s="83"/>
      <c r="O382" s="83"/>
    </row>
    <row r="383" spans="12:15" ht="15.75" customHeight="1">
      <c r="L383" s="83"/>
      <c r="O383" s="83"/>
    </row>
    <row r="384" spans="12:15" ht="15.75" customHeight="1">
      <c r="L384" s="83"/>
      <c r="O384" s="83"/>
    </row>
    <row r="385" spans="12:15" ht="15.75" customHeight="1">
      <c r="L385" s="83"/>
      <c r="O385" s="83"/>
    </row>
    <row r="386" spans="12:15" ht="15.75" customHeight="1">
      <c r="L386" s="83"/>
      <c r="O386" s="83"/>
    </row>
    <row r="387" spans="12:15" ht="15.75" customHeight="1">
      <c r="L387" s="83"/>
      <c r="O387" s="83"/>
    </row>
    <row r="388" spans="12:15" ht="15.75" customHeight="1">
      <c r="L388" s="83"/>
      <c r="O388" s="83"/>
    </row>
    <row r="389" spans="12:15" ht="15.75" customHeight="1">
      <c r="L389" s="83"/>
      <c r="O389" s="83"/>
    </row>
    <row r="390" spans="12:15" ht="15.75" customHeight="1">
      <c r="L390" s="83"/>
      <c r="O390" s="83"/>
    </row>
    <row r="391" spans="12:15" ht="15.75" customHeight="1">
      <c r="L391" s="83"/>
      <c r="O391" s="83"/>
    </row>
    <row r="392" spans="12:15" ht="15.75" customHeight="1">
      <c r="L392" s="83"/>
      <c r="O392" s="83"/>
    </row>
    <row r="393" spans="12:15" ht="15.75" customHeight="1">
      <c r="L393" s="83"/>
      <c r="O393" s="83"/>
    </row>
    <row r="394" spans="12:15" ht="15.75" customHeight="1">
      <c r="L394" s="83"/>
      <c r="O394" s="83"/>
    </row>
    <row r="395" spans="12:15" ht="15.75" customHeight="1">
      <c r="L395" s="83"/>
      <c r="O395" s="83"/>
    </row>
    <row r="396" spans="12:15" ht="15.75" customHeight="1">
      <c r="L396" s="83"/>
      <c r="O396" s="83"/>
    </row>
    <row r="397" spans="12:15" ht="15.75" customHeight="1">
      <c r="L397" s="83"/>
      <c r="O397" s="83"/>
    </row>
    <row r="398" spans="12:15" ht="15.75" customHeight="1">
      <c r="L398" s="83"/>
      <c r="O398" s="83"/>
    </row>
    <row r="399" spans="12:15" ht="15.75" customHeight="1">
      <c r="L399" s="83"/>
      <c r="O399" s="83"/>
    </row>
    <row r="400" spans="12:15" ht="15.75" customHeight="1">
      <c r="L400" s="83"/>
      <c r="O400" s="83"/>
    </row>
    <row r="401" spans="12:15" ht="15.75" customHeight="1">
      <c r="L401" s="83"/>
      <c r="O401" s="83"/>
    </row>
    <row r="402" spans="12:15" ht="15.75" customHeight="1">
      <c r="L402" s="83"/>
      <c r="O402" s="83"/>
    </row>
    <row r="403" spans="12:15" ht="15.75" customHeight="1">
      <c r="L403" s="83"/>
      <c r="O403" s="83"/>
    </row>
    <row r="404" spans="12:15" ht="15.75" customHeight="1">
      <c r="L404" s="83"/>
      <c r="O404" s="83"/>
    </row>
    <row r="405" spans="12:15" ht="15.75" customHeight="1">
      <c r="L405" s="83"/>
      <c r="O405" s="83"/>
    </row>
    <row r="406" spans="12:15" ht="15.75" customHeight="1">
      <c r="L406" s="83"/>
      <c r="O406" s="83"/>
    </row>
    <row r="407" spans="12:15" ht="15.75" customHeight="1">
      <c r="L407" s="83"/>
      <c r="O407" s="83"/>
    </row>
    <row r="408" spans="12:15" ht="15.75" customHeight="1">
      <c r="L408" s="83"/>
      <c r="O408" s="83"/>
    </row>
    <row r="409" spans="12:15" ht="15.75" customHeight="1">
      <c r="L409" s="83"/>
      <c r="O409" s="83"/>
    </row>
    <row r="410" spans="12:15" ht="15.75" customHeight="1">
      <c r="L410" s="83"/>
      <c r="O410" s="83"/>
    </row>
    <row r="411" spans="12:15" ht="15.75" customHeight="1">
      <c r="L411" s="83"/>
      <c r="O411" s="83"/>
    </row>
    <row r="412" spans="12:15" ht="15.75" customHeight="1">
      <c r="L412" s="83"/>
      <c r="O412" s="83"/>
    </row>
    <row r="413" spans="12:15" ht="15.75" customHeight="1">
      <c r="L413" s="83"/>
      <c r="O413" s="83"/>
    </row>
    <row r="414" spans="12:15" ht="15.75" customHeight="1">
      <c r="L414" s="83"/>
      <c r="O414" s="83"/>
    </row>
    <row r="415" spans="12:15" ht="15.75" customHeight="1">
      <c r="L415" s="83"/>
      <c r="O415" s="83"/>
    </row>
    <row r="416" spans="12:15" ht="15.75" customHeight="1">
      <c r="L416" s="83"/>
      <c r="O416" s="83"/>
    </row>
    <row r="417" spans="12:15" ht="15.75" customHeight="1">
      <c r="L417" s="83"/>
      <c r="O417" s="83"/>
    </row>
    <row r="418" spans="12:15" ht="15.75" customHeight="1">
      <c r="L418" s="83"/>
      <c r="O418" s="83"/>
    </row>
    <row r="419" spans="12:15" ht="15.75" customHeight="1">
      <c r="L419" s="83"/>
      <c r="O419" s="83"/>
    </row>
    <row r="420" spans="12:15" ht="15.75" customHeight="1">
      <c r="L420" s="83"/>
      <c r="O420" s="83"/>
    </row>
    <row r="421" spans="12:15" ht="15.75" customHeight="1">
      <c r="L421" s="83"/>
      <c r="O421" s="83"/>
    </row>
    <row r="422" spans="12:15" ht="15.75" customHeight="1">
      <c r="L422" s="83"/>
      <c r="O422" s="83"/>
    </row>
    <row r="423" spans="12:15" ht="15.75" customHeight="1">
      <c r="L423" s="83"/>
      <c r="O423" s="83"/>
    </row>
    <row r="424" spans="12:15" ht="15.75" customHeight="1">
      <c r="L424" s="83"/>
      <c r="O424" s="83"/>
    </row>
    <row r="425" spans="12:15" ht="15.75" customHeight="1">
      <c r="L425" s="83"/>
      <c r="O425" s="83"/>
    </row>
    <row r="426" spans="12:15" ht="15.75" customHeight="1">
      <c r="L426" s="83"/>
      <c r="O426" s="83"/>
    </row>
    <row r="427" spans="12:15" ht="15.75" customHeight="1">
      <c r="L427" s="83"/>
      <c r="O427" s="83"/>
    </row>
    <row r="428" spans="12:15" ht="15.75" customHeight="1">
      <c r="L428" s="83"/>
      <c r="O428" s="83"/>
    </row>
    <row r="429" spans="12:15" ht="15.75" customHeight="1">
      <c r="L429" s="83"/>
      <c r="O429" s="83"/>
    </row>
    <row r="430" spans="12:15" ht="15.75" customHeight="1">
      <c r="L430" s="83"/>
      <c r="O430" s="83"/>
    </row>
    <row r="431" spans="12:15" ht="15.75" customHeight="1">
      <c r="L431" s="83"/>
      <c r="O431" s="83"/>
    </row>
    <row r="432" spans="12:15" ht="15.75" customHeight="1">
      <c r="L432" s="83"/>
      <c r="O432" s="83"/>
    </row>
    <row r="433" spans="12:15" ht="15.75" customHeight="1">
      <c r="L433" s="83"/>
      <c r="O433" s="83"/>
    </row>
    <row r="434" spans="12:15" ht="15.75" customHeight="1">
      <c r="L434" s="83"/>
      <c r="O434" s="83"/>
    </row>
    <row r="435" spans="12:15" ht="15.75" customHeight="1">
      <c r="L435" s="83"/>
      <c r="O435" s="83"/>
    </row>
    <row r="436" spans="12:15" ht="15.75" customHeight="1">
      <c r="L436" s="83"/>
      <c r="O436" s="83"/>
    </row>
    <row r="437" spans="12:15" ht="15.75" customHeight="1">
      <c r="L437" s="83"/>
      <c r="O437" s="83"/>
    </row>
    <row r="438" spans="12:15" ht="15.75" customHeight="1">
      <c r="L438" s="83"/>
      <c r="O438" s="83"/>
    </row>
    <row r="439" spans="12:15" ht="15.75" customHeight="1">
      <c r="L439" s="83"/>
      <c r="O439" s="83"/>
    </row>
    <row r="440" spans="12:15" ht="15.75" customHeight="1">
      <c r="L440" s="83"/>
      <c r="O440" s="83"/>
    </row>
    <row r="441" spans="12:15" ht="15.75" customHeight="1">
      <c r="L441" s="83"/>
      <c r="O441" s="83"/>
    </row>
    <row r="442" spans="12:15" ht="15.75" customHeight="1">
      <c r="L442" s="83"/>
      <c r="O442" s="83"/>
    </row>
    <row r="443" spans="12:15" ht="15.75" customHeight="1">
      <c r="L443" s="83"/>
      <c r="O443" s="83"/>
    </row>
    <row r="444" spans="12:15" ht="15.75" customHeight="1">
      <c r="L444" s="83"/>
      <c r="O444" s="83"/>
    </row>
    <row r="445" spans="12:15" ht="15.75" customHeight="1">
      <c r="L445" s="83"/>
      <c r="O445" s="83"/>
    </row>
    <row r="446" spans="12:15" ht="15.75" customHeight="1">
      <c r="L446" s="83"/>
      <c r="O446" s="83"/>
    </row>
    <row r="447" spans="12:15" ht="15.75" customHeight="1">
      <c r="L447" s="83"/>
      <c r="O447" s="83"/>
    </row>
    <row r="448" spans="12:15" ht="15.75" customHeight="1">
      <c r="L448" s="83"/>
      <c r="O448" s="83"/>
    </row>
    <row r="449" spans="12:15" ht="15.75" customHeight="1">
      <c r="L449" s="83"/>
      <c r="O449" s="83"/>
    </row>
    <row r="450" spans="12:15" ht="15.75" customHeight="1">
      <c r="L450" s="83"/>
      <c r="O450" s="83"/>
    </row>
    <row r="451" spans="12:15" ht="15.75" customHeight="1">
      <c r="L451" s="83"/>
      <c r="O451" s="83"/>
    </row>
    <row r="452" spans="12:15" ht="15.75" customHeight="1">
      <c r="L452" s="83"/>
      <c r="O452" s="83"/>
    </row>
    <row r="453" spans="12:15" ht="15.75" customHeight="1">
      <c r="L453" s="83"/>
      <c r="O453" s="83"/>
    </row>
    <row r="454" spans="12:15" ht="15.75" customHeight="1">
      <c r="L454" s="83"/>
      <c r="O454" s="83"/>
    </row>
    <row r="455" spans="12:15" ht="15.75" customHeight="1">
      <c r="L455" s="83"/>
      <c r="O455" s="83"/>
    </row>
    <row r="456" spans="12:15" ht="15.75" customHeight="1">
      <c r="L456" s="83"/>
      <c r="O456" s="83"/>
    </row>
    <row r="457" spans="12:15" ht="15.75" customHeight="1">
      <c r="L457" s="83"/>
      <c r="O457" s="83"/>
    </row>
    <row r="458" spans="12:15" ht="15.75" customHeight="1">
      <c r="L458" s="83"/>
      <c r="O458" s="83"/>
    </row>
    <row r="459" spans="12:15" ht="15.75" customHeight="1">
      <c r="L459" s="83"/>
      <c r="O459" s="83"/>
    </row>
    <row r="460" spans="12:15" ht="15.75" customHeight="1">
      <c r="L460" s="83"/>
      <c r="O460" s="83"/>
    </row>
    <row r="461" spans="12:15" ht="15.75" customHeight="1">
      <c r="L461" s="83"/>
      <c r="O461" s="83"/>
    </row>
    <row r="462" spans="12:15" ht="15.75" customHeight="1">
      <c r="L462" s="83"/>
      <c r="O462" s="83"/>
    </row>
    <row r="463" spans="12:15" ht="15.75" customHeight="1">
      <c r="L463" s="83"/>
      <c r="O463" s="83"/>
    </row>
    <row r="464" spans="12:15" ht="15.75" customHeight="1">
      <c r="L464" s="83"/>
      <c r="O464" s="83"/>
    </row>
    <row r="465" spans="12:15" ht="15.75" customHeight="1">
      <c r="L465" s="83"/>
      <c r="O465" s="83"/>
    </row>
    <row r="466" spans="12:15" ht="15.75" customHeight="1">
      <c r="L466" s="83"/>
      <c r="O466" s="83"/>
    </row>
    <row r="467" spans="12:15" ht="15.75" customHeight="1">
      <c r="L467" s="83"/>
      <c r="O467" s="83"/>
    </row>
    <row r="468" spans="12:15" ht="15.75" customHeight="1">
      <c r="L468" s="83"/>
      <c r="O468" s="83"/>
    </row>
    <row r="469" spans="12:15" ht="15.75" customHeight="1">
      <c r="L469" s="83"/>
      <c r="O469" s="83"/>
    </row>
    <row r="470" spans="12:15" ht="15.75" customHeight="1">
      <c r="L470" s="83"/>
      <c r="O470" s="83"/>
    </row>
    <row r="471" spans="12:15" ht="15.75" customHeight="1">
      <c r="L471" s="83"/>
      <c r="O471" s="83"/>
    </row>
    <row r="472" spans="12:15" ht="15.75" customHeight="1">
      <c r="L472" s="83"/>
      <c r="O472" s="83"/>
    </row>
    <row r="473" spans="12:15" ht="15.75" customHeight="1">
      <c r="L473" s="83"/>
      <c r="O473" s="83"/>
    </row>
    <row r="474" spans="12:15" ht="15.75" customHeight="1">
      <c r="L474" s="83"/>
      <c r="O474" s="83"/>
    </row>
    <row r="475" spans="12:15" ht="15.75" customHeight="1">
      <c r="L475" s="83"/>
      <c r="O475" s="83"/>
    </row>
    <row r="476" spans="12:15" ht="15.75" customHeight="1">
      <c r="L476" s="83"/>
      <c r="O476" s="83"/>
    </row>
    <row r="477" spans="12:15" ht="15.75" customHeight="1">
      <c r="L477" s="83"/>
      <c r="O477" s="83"/>
    </row>
    <row r="478" spans="12:15" ht="15.75" customHeight="1">
      <c r="L478" s="83"/>
      <c r="O478" s="83"/>
    </row>
    <row r="479" spans="12:15" ht="15.75" customHeight="1">
      <c r="L479" s="83"/>
      <c r="O479" s="83"/>
    </row>
    <row r="480" spans="12:15" ht="15.75" customHeight="1">
      <c r="L480" s="83"/>
      <c r="O480" s="83"/>
    </row>
    <row r="481" spans="12:15" ht="15.75" customHeight="1">
      <c r="L481" s="83"/>
      <c r="O481" s="83"/>
    </row>
    <row r="482" spans="12:15" ht="15.75" customHeight="1">
      <c r="L482" s="83"/>
      <c r="O482" s="83"/>
    </row>
    <row r="483" spans="12:15" ht="15.75" customHeight="1">
      <c r="L483" s="83"/>
      <c r="O483" s="83"/>
    </row>
    <row r="484" spans="12:15" ht="15.75" customHeight="1">
      <c r="L484" s="83"/>
      <c r="O484" s="83"/>
    </row>
    <row r="485" spans="12:15" ht="15.75" customHeight="1">
      <c r="L485" s="83"/>
      <c r="O485" s="83"/>
    </row>
    <row r="486" spans="12:15" ht="15.75" customHeight="1">
      <c r="L486" s="83"/>
      <c r="O486" s="83"/>
    </row>
    <row r="487" spans="12:15" ht="15.75" customHeight="1">
      <c r="L487" s="83"/>
      <c r="O487" s="83"/>
    </row>
    <row r="488" spans="12:15" ht="15.75" customHeight="1">
      <c r="L488" s="83"/>
      <c r="O488" s="83"/>
    </row>
    <row r="489" spans="12:15" ht="15.75" customHeight="1">
      <c r="L489" s="83"/>
      <c r="O489" s="83"/>
    </row>
    <row r="490" spans="12:15" ht="15.75" customHeight="1">
      <c r="L490" s="83"/>
      <c r="O490" s="83"/>
    </row>
    <row r="491" spans="12:15" ht="15.75" customHeight="1">
      <c r="L491" s="83"/>
      <c r="O491" s="83"/>
    </row>
    <row r="492" spans="12:15" ht="15.75" customHeight="1">
      <c r="L492" s="83"/>
      <c r="O492" s="83"/>
    </row>
    <row r="493" spans="12:15" ht="15.75" customHeight="1">
      <c r="L493" s="83"/>
      <c r="O493" s="83"/>
    </row>
    <row r="494" spans="12:15" ht="15.75" customHeight="1">
      <c r="L494" s="83"/>
      <c r="O494" s="83"/>
    </row>
    <row r="495" spans="12:15" ht="15.75" customHeight="1">
      <c r="L495" s="83"/>
      <c r="O495" s="83"/>
    </row>
    <row r="496" spans="12:15" ht="15.75" customHeight="1">
      <c r="L496" s="83"/>
      <c r="O496" s="83"/>
    </row>
    <row r="497" spans="12:15" ht="15.75" customHeight="1">
      <c r="L497" s="83"/>
      <c r="O497" s="83"/>
    </row>
    <row r="498" spans="12:15" ht="15.75" customHeight="1">
      <c r="L498" s="83"/>
      <c r="O498" s="83"/>
    </row>
    <row r="499" spans="12:15" ht="15.75" customHeight="1">
      <c r="L499" s="83"/>
      <c r="O499" s="83"/>
    </row>
    <row r="500" spans="12:15" ht="15.75" customHeight="1">
      <c r="L500" s="83"/>
      <c r="O500" s="83"/>
    </row>
    <row r="501" spans="12:15" ht="15.75" customHeight="1">
      <c r="L501" s="83"/>
      <c r="O501" s="83"/>
    </row>
    <row r="502" spans="12:15" ht="15.75" customHeight="1">
      <c r="L502" s="83"/>
      <c r="O502" s="83"/>
    </row>
    <row r="503" spans="12:15" ht="15.75" customHeight="1">
      <c r="L503" s="83"/>
      <c r="O503" s="83"/>
    </row>
    <row r="504" spans="12:15" ht="15.75" customHeight="1">
      <c r="L504" s="83"/>
      <c r="O504" s="83"/>
    </row>
    <row r="505" spans="12:15" ht="15.75" customHeight="1">
      <c r="L505" s="83"/>
      <c r="O505" s="83"/>
    </row>
    <row r="506" spans="12:15" ht="15.75" customHeight="1">
      <c r="L506" s="83"/>
      <c r="O506" s="83"/>
    </row>
    <row r="507" spans="12:15" ht="15.75" customHeight="1">
      <c r="L507" s="83"/>
      <c r="O507" s="83"/>
    </row>
    <row r="508" spans="12:15" ht="15.75" customHeight="1">
      <c r="L508" s="83"/>
      <c r="O508" s="83"/>
    </row>
    <row r="509" spans="12:15" ht="15.75" customHeight="1">
      <c r="L509" s="83"/>
      <c r="O509" s="83"/>
    </row>
    <row r="510" spans="12:15" ht="15.75" customHeight="1">
      <c r="L510" s="83"/>
      <c r="O510" s="83"/>
    </row>
    <row r="511" spans="12:15" ht="15.75" customHeight="1">
      <c r="L511" s="83"/>
      <c r="O511" s="83"/>
    </row>
    <row r="512" spans="12:15" ht="15.75" customHeight="1">
      <c r="L512" s="83"/>
      <c r="O512" s="83"/>
    </row>
    <row r="513" spans="12:15" ht="15.75" customHeight="1">
      <c r="L513" s="83"/>
      <c r="O513" s="83"/>
    </row>
    <row r="514" spans="12:15" ht="15.75" customHeight="1">
      <c r="L514" s="83"/>
      <c r="O514" s="83"/>
    </row>
    <row r="515" spans="12:15" ht="15.75" customHeight="1">
      <c r="L515" s="83"/>
      <c r="O515" s="83"/>
    </row>
    <row r="516" spans="12:15" ht="15.75" customHeight="1">
      <c r="L516" s="83"/>
      <c r="O516" s="83"/>
    </row>
    <row r="517" spans="12:15" ht="15.75" customHeight="1">
      <c r="L517" s="83"/>
      <c r="O517" s="83"/>
    </row>
    <row r="518" spans="12:15" ht="15.75" customHeight="1">
      <c r="L518" s="83"/>
      <c r="O518" s="83"/>
    </row>
    <row r="519" spans="12:15" ht="15.75" customHeight="1">
      <c r="L519" s="83"/>
      <c r="O519" s="83"/>
    </row>
    <row r="520" spans="12:15" ht="15.75" customHeight="1">
      <c r="L520" s="83"/>
      <c r="O520" s="83"/>
    </row>
    <row r="521" spans="12:15" ht="15.75" customHeight="1">
      <c r="L521" s="83"/>
      <c r="O521" s="83"/>
    </row>
    <row r="522" spans="12:15" ht="15.75" customHeight="1">
      <c r="L522" s="83"/>
      <c r="O522" s="83"/>
    </row>
    <row r="523" spans="12:15" ht="15.75" customHeight="1">
      <c r="L523" s="83"/>
      <c r="O523" s="83"/>
    </row>
    <row r="524" spans="12:15" ht="15.75" customHeight="1">
      <c r="L524" s="83"/>
      <c r="O524" s="83"/>
    </row>
    <row r="525" spans="12:15" ht="15.75" customHeight="1">
      <c r="L525" s="83"/>
      <c r="O525" s="83"/>
    </row>
    <row r="526" spans="12:15" ht="15.75" customHeight="1">
      <c r="L526" s="83"/>
      <c r="O526" s="83"/>
    </row>
    <row r="527" spans="12:15" ht="15.75" customHeight="1">
      <c r="L527" s="83"/>
      <c r="O527" s="83"/>
    </row>
    <row r="528" spans="12:15" ht="15.75" customHeight="1">
      <c r="L528" s="83"/>
      <c r="O528" s="83"/>
    </row>
    <row r="529" spans="12:15" ht="15.75" customHeight="1">
      <c r="L529" s="83"/>
      <c r="O529" s="83"/>
    </row>
    <row r="530" spans="12:15" ht="15.75" customHeight="1">
      <c r="L530" s="83"/>
      <c r="O530" s="83"/>
    </row>
    <row r="531" spans="12:15" ht="15.75" customHeight="1">
      <c r="L531" s="83"/>
      <c r="O531" s="83"/>
    </row>
    <row r="532" spans="12:15" ht="15.75" customHeight="1">
      <c r="L532" s="83"/>
      <c r="O532" s="83"/>
    </row>
    <row r="533" spans="12:15" ht="15.75" customHeight="1">
      <c r="L533" s="83"/>
      <c r="O533" s="83"/>
    </row>
    <row r="534" spans="12:15" ht="15.75" customHeight="1">
      <c r="L534" s="83"/>
      <c r="O534" s="83"/>
    </row>
    <row r="535" spans="12:15" ht="15.75" customHeight="1">
      <c r="L535" s="83"/>
      <c r="O535" s="83"/>
    </row>
    <row r="536" spans="12:15" ht="15.75" customHeight="1">
      <c r="L536" s="83"/>
      <c r="O536" s="83"/>
    </row>
    <row r="537" spans="12:15" ht="15.75" customHeight="1">
      <c r="L537" s="83"/>
      <c r="O537" s="83"/>
    </row>
    <row r="538" spans="12:15" ht="15.75" customHeight="1">
      <c r="L538" s="83"/>
      <c r="O538" s="83"/>
    </row>
    <row r="539" spans="12:15" ht="15.75" customHeight="1">
      <c r="L539" s="83"/>
      <c r="O539" s="83"/>
    </row>
    <row r="540" spans="12:15" ht="15.75" customHeight="1">
      <c r="L540" s="83"/>
      <c r="O540" s="83"/>
    </row>
    <row r="541" spans="12:15" ht="15.75" customHeight="1">
      <c r="L541" s="83"/>
      <c r="O541" s="83"/>
    </row>
    <row r="542" spans="12:15" ht="15.75" customHeight="1">
      <c r="L542" s="83"/>
      <c r="O542" s="83"/>
    </row>
    <row r="543" spans="12:15" ht="15.75" customHeight="1">
      <c r="L543" s="83"/>
      <c r="O543" s="83"/>
    </row>
    <row r="544" spans="12:15" ht="15.75" customHeight="1">
      <c r="L544" s="83"/>
      <c r="O544" s="83"/>
    </row>
    <row r="545" spans="12:15" ht="15.75" customHeight="1">
      <c r="L545" s="83"/>
      <c r="O545" s="83"/>
    </row>
    <row r="546" spans="12:15" ht="15.75" customHeight="1">
      <c r="L546" s="83"/>
      <c r="O546" s="83"/>
    </row>
    <row r="547" spans="12:15" ht="15.75" customHeight="1">
      <c r="L547" s="83"/>
      <c r="O547" s="83"/>
    </row>
    <row r="548" spans="12:15" ht="15.75" customHeight="1">
      <c r="L548" s="83"/>
      <c r="O548" s="83"/>
    </row>
    <row r="549" spans="12:15" ht="15.75" customHeight="1">
      <c r="L549" s="83"/>
      <c r="O549" s="83"/>
    </row>
    <row r="550" spans="12:15" ht="15.75" customHeight="1">
      <c r="L550" s="83"/>
      <c r="O550" s="83"/>
    </row>
    <row r="551" spans="12:15" ht="15.75" customHeight="1">
      <c r="L551" s="83"/>
      <c r="O551" s="83"/>
    </row>
    <row r="552" spans="12:15" ht="15.75" customHeight="1">
      <c r="L552" s="83"/>
      <c r="O552" s="83"/>
    </row>
    <row r="553" spans="12:15" ht="15.75" customHeight="1">
      <c r="L553" s="83"/>
      <c r="O553" s="83"/>
    </row>
    <row r="554" spans="12:15" ht="15.75" customHeight="1">
      <c r="L554" s="83"/>
      <c r="O554" s="83"/>
    </row>
    <row r="555" spans="12:15" ht="15.75" customHeight="1">
      <c r="L555" s="83"/>
      <c r="O555" s="83"/>
    </row>
    <row r="556" spans="12:15" ht="15.75" customHeight="1">
      <c r="L556" s="83"/>
      <c r="O556" s="83"/>
    </row>
    <row r="557" spans="12:15" ht="15.75" customHeight="1">
      <c r="L557" s="83"/>
      <c r="O557" s="83"/>
    </row>
    <row r="558" spans="12:15" ht="15.75" customHeight="1">
      <c r="L558" s="83"/>
      <c r="O558" s="83"/>
    </row>
    <row r="559" spans="12:15" ht="15.75" customHeight="1">
      <c r="L559" s="83"/>
      <c r="O559" s="83"/>
    </row>
    <row r="560" spans="12:15" ht="15.75" customHeight="1">
      <c r="L560" s="83"/>
      <c r="O560" s="83"/>
    </row>
    <row r="561" spans="12:15" ht="15.75" customHeight="1">
      <c r="L561" s="83"/>
      <c r="O561" s="83"/>
    </row>
    <row r="562" spans="12:15" ht="15.75" customHeight="1">
      <c r="L562" s="83"/>
      <c r="O562" s="83"/>
    </row>
    <row r="563" spans="12:15" ht="15.75" customHeight="1">
      <c r="L563" s="83"/>
      <c r="O563" s="83"/>
    </row>
    <row r="564" spans="12:15" ht="15.75" customHeight="1">
      <c r="L564" s="83"/>
      <c r="O564" s="83"/>
    </row>
    <row r="565" spans="12:15" ht="15.75" customHeight="1">
      <c r="L565" s="83"/>
      <c r="O565" s="83"/>
    </row>
    <row r="566" spans="12:15" ht="15.75" customHeight="1">
      <c r="L566" s="83"/>
      <c r="O566" s="83"/>
    </row>
    <row r="567" spans="12:15" ht="15.75" customHeight="1">
      <c r="L567" s="83"/>
      <c r="O567" s="83"/>
    </row>
    <row r="568" spans="12:15" ht="15.75" customHeight="1">
      <c r="L568" s="83"/>
      <c r="O568" s="83"/>
    </row>
    <row r="569" spans="12:15" ht="15.75" customHeight="1">
      <c r="L569" s="83"/>
      <c r="O569" s="83"/>
    </row>
    <row r="570" spans="12:15" ht="15.75" customHeight="1">
      <c r="L570" s="83"/>
      <c r="O570" s="83"/>
    </row>
    <row r="571" spans="12:15" ht="15.75" customHeight="1">
      <c r="L571" s="83"/>
      <c r="O571" s="83"/>
    </row>
    <row r="572" spans="12:15" ht="15.75" customHeight="1">
      <c r="L572" s="83"/>
      <c r="O572" s="83"/>
    </row>
    <row r="573" spans="12:15" ht="15.75" customHeight="1">
      <c r="L573" s="83"/>
      <c r="O573" s="83"/>
    </row>
    <row r="574" spans="12:15" ht="15.75" customHeight="1">
      <c r="L574" s="83"/>
      <c r="O574" s="83"/>
    </row>
    <row r="575" spans="12:15" ht="15.75" customHeight="1">
      <c r="L575" s="83"/>
      <c r="O575" s="83"/>
    </row>
    <row r="576" spans="12:15" ht="15.75" customHeight="1">
      <c r="L576" s="83"/>
      <c r="O576" s="83"/>
    </row>
    <row r="577" spans="12:15" ht="15.75" customHeight="1">
      <c r="L577" s="83"/>
      <c r="O577" s="83"/>
    </row>
    <row r="578" spans="12:15" ht="15.75" customHeight="1">
      <c r="L578" s="83"/>
      <c r="O578" s="83"/>
    </row>
    <row r="579" spans="12:15" ht="15.75" customHeight="1">
      <c r="L579" s="83"/>
      <c r="O579" s="83"/>
    </row>
    <row r="580" spans="12:15" ht="15.75" customHeight="1">
      <c r="L580" s="83"/>
      <c r="O580" s="83"/>
    </row>
    <row r="581" spans="12:15" ht="15.75" customHeight="1">
      <c r="L581" s="83"/>
      <c r="O581" s="83"/>
    </row>
    <row r="582" spans="12:15" ht="15.75" customHeight="1">
      <c r="L582" s="83"/>
      <c r="O582" s="83"/>
    </row>
    <row r="583" spans="12:15" ht="15.75" customHeight="1">
      <c r="L583" s="83"/>
      <c r="O583" s="83"/>
    </row>
    <row r="584" spans="12:15" ht="15.75" customHeight="1">
      <c r="L584" s="83"/>
      <c r="O584" s="83"/>
    </row>
    <row r="585" spans="12:15" ht="15.75" customHeight="1">
      <c r="L585" s="83"/>
      <c r="O585" s="83"/>
    </row>
    <row r="586" spans="12:15" ht="15.75" customHeight="1">
      <c r="L586" s="83"/>
      <c r="O586" s="83"/>
    </row>
    <row r="587" spans="12:15" ht="15.75" customHeight="1">
      <c r="L587" s="83"/>
      <c r="O587" s="83"/>
    </row>
    <row r="588" spans="12:15" ht="15.75" customHeight="1">
      <c r="L588" s="83"/>
      <c r="O588" s="83"/>
    </row>
    <row r="589" spans="12:15" ht="15.75" customHeight="1">
      <c r="L589" s="83"/>
      <c r="O589" s="83"/>
    </row>
    <row r="590" spans="12:15" ht="15.75" customHeight="1">
      <c r="L590" s="83"/>
      <c r="O590" s="83"/>
    </row>
    <row r="591" spans="12:15" ht="15.75" customHeight="1">
      <c r="L591" s="83"/>
      <c r="O591" s="83"/>
    </row>
    <row r="592" spans="12:15" ht="15.75" customHeight="1">
      <c r="L592" s="83"/>
      <c r="O592" s="83"/>
    </row>
    <row r="593" spans="12:15" ht="15.75" customHeight="1">
      <c r="L593" s="83"/>
      <c r="O593" s="83"/>
    </row>
    <row r="594" spans="12:15" ht="15.75" customHeight="1">
      <c r="L594" s="83"/>
      <c r="O594" s="83"/>
    </row>
    <row r="595" spans="12:15" ht="15.75" customHeight="1">
      <c r="L595" s="83"/>
      <c r="O595" s="83"/>
    </row>
    <row r="596" spans="12:15" ht="15.75" customHeight="1">
      <c r="L596" s="83"/>
      <c r="O596" s="83"/>
    </row>
    <row r="597" spans="12:15" ht="15.75" customHeight="1">
      <c r="L597" s="83"/>
      <c r="O597" s="83"/>
    </row>
    <row r="598" spans="12:15" ht="15.75" customHeight="1">
      <c r="L598" s="83"/>
      <c r="O598" s="83"/>
    </row>
    <row r="599" spans="12:15" ht="15.75" customHeight="1">
      <c r="L599" s="83"/>
      <c r="O599" s="83"/>
    </row>
    <row r="600" spans="12:15" ht="15.75" customHeight="1">
      <c r="L600" s="83"/>
      <c r="O600" s="83"/>
    </row>
    <row r="601" spans="12:15" ht="15.75" customHeight="1">
      <c r="L601" s="83"/>
      <c r="O601" s="83"/>
    </row>
    <row r="602" spans="12:15" ht="15.75" customHeight="1">
      <c r="L602" s="83"/>
      <c r="O602" s="83"/>
    </row>
    <row r="603" spans="12:15" ht="15.75" customHeight="1">
      <c r="L603" s="83"/>
      <c r="O603" s="83"/>
    </row>
    <row r="604" spans="12:15" ht="15.75" customHeight="1">
      <c r="L604" s="83"/>
      <c r="O604" s="83"/>
    </row>
    <row r="605" spans="12:15" ht="15.75" customHeight="1">
      <c r="L605" s="83"/>
      <c r="O605" s="83"/>
    </row>
    <row r="606" spans="12:15" ht="15.75" customHeight="1">
      <c r="L606" s="83"/>
      <c r="O606" s="83"/>
    </row>
    <row r="607" spans="12:15" ht="15.75" customHeight="1">
      <c r="L607" s="83"/>
      <c r="O607" s="83"/>
    </row>
    <row r="608" spans="12:15" ht="15.75" customHeight="1">
      <c r="L608" s="83"/>
      <c r="O608" s="83"/>
    </row>
    <row r="609" spans="12:15" ht="15.75" customHeight="1">
      <c r="L609" s="83"/>
      <c r="O609" s="83"/>
    </row>
    <row r="610" spans="12:15" ht="15.75" customHeight="1">
      <c r="L610" s="83"/>
      <c r="O610" s="83"/>
    </row>
    <row r="611" spans="12:15" ht="15.75" customHeight="1">
      <c r="L611" s="83"/>
      <c r="O611" s="83"/>
    </row>
    <row r="612" spans="12:15" ht="15.75" customHeight="1">
      <c r="L612" s="83"/>
      <c r="O612" s="83"/>
    </row>
    <row r="613" spans="12:15" ht="15.75" customHeight="1">
      <c r="L613" s="83"/>
      <c r="O613" s="83"/>
    </row>
    <row r="614" spans="12:15" ht="15.75" customHeight="1">
      <c r="L614" s="83"/>
      <c r="O614" s="83"/>
    </row>
    <row r="615" spans="12:15" ht="15.75" customHeight="1">
      <c r="L615" s="83"/>
      <c r="O615" s="83"/>
    </row>
    <row r="616" spans="12:15" ht="15.75" customHeight="1">
      <c r="L616" s="83"/>
      <c r="O616" s="83"/>
    </row>
    <row r="617" spans="12:15" ht="15.75" customHeight="1">
      <c r="L617" s="83"/>
      <c r="O617" s="83"/>
    </row>
    <row r="618" spans="12:15" ht="15.75" customHeight="1">
      <c r="L618" s="83"/>
      <c r="O618" s="83"/>
    </row>
    <row r="619" spans="12:15" ht="15.75" customHeight="1">
      <c r="L619" s="83"/>
      <c r="O619" s="83"/>
    </row>
    <row r="620" spans="12:15" ht="15.75" customHeight="1">
      <c r="L620" s="83"/>
      <c r="O620" s="83"/>
    </row>
    <row r="621" spans="12:15" ht="15.75" customHeight="1">
      <c r="L621" s="83"/>
      <c r="O621" s="83"/>
    </row>
    <row r="622" spans="12:15" ht="15.75" customHeight="1">
      <c r="L622" s="83"/>
      <c r="O622" s="83"/>
    </row>
    <row r="623" spans="12:15" ht="15.75" customHeight="1">
      <c r="L623" s="83"/>
      <c r="O623" s="83"/>
    </row>
    <row r="624" spans="12:15" ht="15.75" customHeight="1">
      <c r="L624" s="83"/>
      <c r="O624" s="83"/>
    </row>
    <row r="625" spans="12:15" ht="15.75" customHeight="1">
      <c r="L625" s="83"/>
      <c r="O625" s="83"/>
    </row>
    <row r="626" spans="12:15" ht="15.75" customHeight="1">
      <c r="L626" s="83"/>
      <c r="O626" s="83"/>
    </row>
    <row r="627" spans="12:15" ht="15.75" customHeight="1">
      <c r="L627" s="83"/>
      <c r="O627" s="83"/>
    </row>
    <row r="628" spans="12:15" ht="15.75" customHeight="1">
      <c r="L628" s="83"/>
      <c r="O628" s="83"/>
    </row>
    <row r="629" spans="12:15" ht="15.75" customHeight="1">
      <c r="L629" s="83"/>
      <c r="O629" s="83"/>
    </row>
    <row r="630" spans="12:15" ht="15.75" customHeight="1">
      <c r="L630" s="83"/>
      <c r="O630" s="83"/>
    </row>
    <row r="631" spans="12:15" ht="15.75" customHeight="1">
      <c r="L631" s="83"/>
      <c r="O631" s="83"/>
    </row>
    <row r="632" spans="12:15" ht="15.75" customHeight="1">
      <c r="L632" s="83"/>
      <c r="O632" s="83"/>
    </row>
    <row r="633" spans="12:15" ht="15.75" customHeight="1">
      <c r="L633" s="83"/>
      <c r="O633" s="83"/>
    </row>
    <row r="634" spans="12:15" ht="15.75" customHeight="1">
      <c r="L634" s="83"/>
      <c r="O634" s="83"/>
    </row>
    <row r="635" spans="12:15" ht="15.75" customHeight="1">
      <c r="L635" s="83"/>
      <c r="O635" s="83"/>
    </row>
    <row r="636" spans="12:15" ht="15.75" customHeight="1">
      <c r="L636" s="83"/>
      <c r="O636" s="83"/>
    </row>
    <row r="637" spans="12:15" ht="15.75" customHeight="1">
      <c r="L637" s="83"/>
      <c r="O637" s="83"/>
    </row>
    <row r="638" spans="12:15" ht="15.75" customHeight="1">
      <c r="L638" s="83"/>
      <c r="O638" s="83"/>
    </row>
    <row r="639" spans="12:15" ht="15.75" customHeight="1">
      <c r="L639" s="83"/>
      <c r="O639" s="83"/>
    </row>
    <row r="640" spans="12:15" ht="15.75" customHeight="1">
      <c r="L640" s="83"/>
      <c r="O640" s="83"/>
    </row>
    <row r="641" spans="12:15" ht="15.75" customHeight="1">
      <c r="L641" s="83"/>
      <c r="O641" s="83"/>
    </row>
    <row r="642" spans="12:15" ht="15.75" customHeight="1">
      <c r="L642" s="83"/>
      <c r="O642" s="83"/>
    </row>
    <row r="643" spans="12:15" ht="15.75" customHeight="1">
      <c r="L643" s="83"/>
      <c r="O643" s="83"/>
    </row>
    <row r="644" spans="12:15" ht="15.75" customHeight="1">
      <c r="L644" s="83"/>
      <c r="O644" s="83"/>
    </row>
    <row r="645" spans="12:15" ht="15.75" customHeight="1">
      <c r="L645" s="83"/>
      <c r="O645" s="83"/>
    </row>
    <row r="646" spans="12:15" ht="15.75" customHeight="1">
      <c r="L646" s="83"/>
      <c r="O646" s="83"/>
    </row>
    <row r="647" spans="12:15" ht="15.75" customHeight="1">
      <c r="L647" s="83"/>
      <c r="O647" s="83"/>
    </row>
    <row r="648" spans="12:15" ht="15.75" customHeight="1">
      <c r="L648" s="83"/>
      <c r="O648" s="83"/>
    </row>
    <row r="649" spans="12:15" ht="15.75" customHeight="1">
      <c r="L649" s="83"/>
      <c r="O649" s="83"/>
    </row>
    <row r="650" spans="12:15" ht="15.75" customHeight="1">
      <c r="L650" s="83"/>
      <c r="O650" s="83"/>
    </row>
    <row r="651" spans="12:15" ht="15.75" customHeight="1">
      <c r="L651" s="83"/>
      <c r="O651" s="83"/>
    </row>
    <row r="652" spans="12:15" ht="15.75" customHeight="1">
      <c r="L652" s="83"/>
      <c r="O652" s="83"/>
    </row>
    <row r="653" spans="12:15" ht="15.75" customHeight="1">
      <c r="L653" s="83"/>
      <c r="O653" s="83"/>
    </row>
    <row r="654" spans="12:15" ht="15.75" customHeight="1">
      <c r="L654" s="83"/>
      <c r="O654" s="83"/>
    </row>
    <row r="655" spans="12:15" ht="15.75" customHeight="1">
      <c r="L655" s="83"/>
      <c r="O655" s="83"/>
    </row>
    <row r="656" spans="12:15" ht="15.75" customHeight="1">
      <c r="L656" s="83"/>
      <c r="O656" s="83"/>
    </row>
    <row r="657" spans="12:15" ht="15.75" customHeight="1">
      <c r="L657" s="83"/>
      <c r="O657" s="83"/>
    </row>
    <row r="658" spans="12:15" ht="15.75" customHeight="1">
      <c r="L658" s="83"/>
      <c r="O658" s="83"/>
    </row>
    <row r="659" spans="12:15" ht="15.75" customHeight="1">
      <c r="L659" s="83"/>
      <c r="O659" s="83"/>
    </row>
    <row r="660" spans="12:15" ht="15.75" customHeight="1">
      <c r="L660" s="83"/>
      <c r="O660" s="83"/>
    </row>
    <row r="661" spans="12:15" ht="15.75" customHeight="1">
      <c r="L661" s="83"/>
      <c r="O661" s="83"/>
    </row>
    <row r="662" spans="12:15" ht="15.75" customHeight="1">
      <c r="L662" s="83"/>
      <c r="O662" s="83"/>
    </row>
    <row r="663" spans="12:15" ht="15.75" customHeight="1">
      <c r="L663" s="83"/>
      <c r="O663" s="83"/>
    </row>
    <row r="664" spans="12:15" ht="15.75" customHeight="1">
      <c r="L664" s="83"/>
      <c r="O664" s="83"/>
    </row>
    <row r="665" spans="12:15" ht="15.75" customHeight="1">
      <c r="L665" s="83"/>
      <c r="O665" s="83"/>
    </row>
    <row r="666" spans="12:15" ht="15.75" customHeight="1">
      <c r="L666" s="83"/>
      <c r="O666" s="83"/>
    </row>
    <row r="667" spans="12:15" ht="15.75" customHeight="1">
      <c r="L667" s="83"/>
      <c r="O667" s="83"/>
    </row>
    <row r="668" spans="12:15" ht="15.75" customHeight="1">
      <c r="L668" s="83"/>
      <c r="O668" s="83"/>
    </row>
    <row r="669" spans="12:15" ht="15.75" customHeight="1">
      <c r="L669" s="83"/>
      <c r="O669" s="83"/>
    </row>
    <row r="670" spans="12:15" ht="15.75" customHeight="1">
      <c r="L670" s="83"/>
      <c r="O670" s="83"/>
    </row>
    <row r="671" spans="12:15" ht="15.75" customHeight="1">
      <c r="L671" s="83"/>
      <c r="O671" s="83"/>
    </row>
    <row r="672" spans="12:15" ht="15.75" customHeight="1">
      <c r="L672" s="83"/>
      <c r="O672" s="83"/>
    </row>
    <row r="673" spans="12:15" ht="15.75" customHeight="1">
      <c r="L673" s="83"/>
      <c r="O673" s="83"/>
    </row>
    <row r="674" spans="12:15" ht="15.75" customHeight="1">
      <c r="L674" s="83"/>
      <c r="O674" s="83"/>
    </row>
    <row r="675" spans="12:15" ht="15.75" customHeight="1">
      <c r="L675" s="83"/>
      <c r="O675" s="83"/>
    </row>
    <row r="676" spans="12:15" ht="15.75" customHeight="1">
      <c r="L676" s="83"/>
      <c r="O676" s="83"/>
    </row>
    <row r="677" spans="12:15" ht="15.75" customHeight="1">
      <c r="L677" s="83"/>
      <c r="O677" s="83"/>
    </row>
    <row r="678" spans="12:15" ht="15.75" customHeight="1">
      <c r="L678" s="83"/>
      <c r="O678" s="83"/>
    </row>
    <row r="679" spans="12:15" ht="15.75" customHeight="1">
      <c r="L679" s="83"/>
      <c r="O679" s="83"/>
    </row>
    <row r="680" spans="12:15" ht="15.75" customHeight="1">
      <c r="L680" s="83"/>
      <c r="O680" s="83"/>
    </row>
    <row r="681" spans="12:15" ht="15.75" customHeight="1">
      <c r="L681" s="83"/>
      <c r="O681" s="83"/>
    </row>
    <row r="682" spans="12:15" ht="15.75" customHeight="1">
      <c r="L682" s="83"/>
      <c r="O682" s="83"/>
    </row>
    <row r="683" spans="12:15" ht="15.75" customHeight="1">
      <c r="L683" s="83"/>
      <c r="O683" s="83"/>
    </row>
    <row r="684" spans="12:15" ht="15.75" customHeight="1">
      <c r="L684" s="83"/>
      <c r="O684" s="83"/>
    </row>
    <row r="685" spans="12:15" ht="15.75" customHeight="1">
      <c r="L685" s="83"/>
      <c r="O685" s="83"/>
    </row>
    <row r="686" spans="12:15" ht="15.75" customHeight="1">
      <c r="L686" s="83"/>
      <c r="O686" s="83"/>
    </row>
    <row r="687" spans="12:15" ht="15.75" customHeight="1">
      <c r="L687" s="83"/>
      <c r="O687" s="83"/>
    </row>
    <row r="688" spans="12:15" ht="15.75" customHeight="1">
      <c r="L688" s="83"/>
      <c r="O688" s="83"/>
    </row>
    <row r="689" spans="12:15" ht="15.75" customHeight="1">
      <c r="L689" s="83"/>
      <c r="O689" s="83"/>
    </row>
    <row r="690" spans="12:15" ht="15.75" customHeight="1">
      <c r="L690" s="83"/>
      <c r="O690" s="83"/>
    </row>
    <row r="691" spans="12:15" ht="15.75" customHeight="1">
      <c r="L691" s="83"/>
      <c r="O691" s="83"/>
    </row>
    <row r="692" spans="12:15" ht="15.75" customHeight="1">
      <c r="L692" s="83"/>
      <c r="O692" s="83"/>
    </row>
    <row r="693" spans="12:15" ht="15.75" customHeight="1">
      <c r="L693" s="83"/>
      <c r="O693" s="83"/>
    </row>
    <row r="694" spans="12:15" ht="15.75" customHeight="1">
      <c r="L694" s="83"/>
      <c r="O694" s="83"/>
    </row>
    <row r="695" spans="12:15" ht="15.75" customHeight="1">
      <c r="L695" s="83"/>
      <c r="O695" s="83"/>
    </row>
    <row r="696" spans="12:15" ht="15.75" customHeight="1">
      <c r="L696" s="83"/>
      <c r="O696" s="83"/>
    </row>
    <row r="697" spans="12:15" ht="15.75" customHeight="1">
      <c r="L697" s="83"/>
      <c r="O697" s="83"/>
    </row>
    <row r="698" spans="12:15" ht="15.75" customHeight="1">
      <c r="L698" s="83"/>
      <c r="O698" s="83"/>
    </row>
    <row r="699" spans="12:15" ht="15.75" customHeight="1">
      <c r="L699" s="83"/>
      <c r="O699" s="83"/>
    </row>
    <row r="700" spans="12:15" ht="15.75" customHeight="1">
      <c r="L700" s="83"/>
      <c r="O700" s="83"/>
    </row>
    <row r="701" spans="12:15" ht="15.75" customHeight="1">
      <c r="L701" s="83"/>
      <c r="O701" s="83"/>
    </row>
    <row r="702" spans="12:15" ht="15.75" customHeight="1">
      <c r="L702" s="83"/>
      <c r="O702" s="83"/>
    </row>
    <row r="703" spans="12:15" ht="15.75" customHeight="1">
      <c r="L703" s="83"/>
      <c r="O703" s="83"/>
    </row>
    <row r="704" spans="12:15" ht="15.75" customHeight="1">
      <c r="L704" s="83"/>
      <c r="O704" s="83"/>
    </row>
    <row r="705" spans="12:15" ht="15.75" customHeight="1">
      <c r="L705" s="83"/>
      <c r="O705" s="83"/>
    </row>
    <row r="706" spans="12:15" ht="15.75" customHeight="1">
      <c r="L706" s="83"/>
      <c r="O706" s="83"/>
    </row>
    <row r="707" spans="12:15" ht="15.75" customHeight="1">
      <c r="L707" s="83"/>
      <c r="O707" s="83"/>
    </row>
    <row r="708" spans="12:15" ht="15.75" customHeight="1">
      <c r="L708" s="83"/>
      <c r="O708" s="83"/>
    </row>
    <row r="709" spans="12:15" ht="15.75" customHeight="1">
      <c r="L709" s="83"/>
      <c r="O709" s="83"/>
    </row>
    <row r="710" spans="12:15" ht="15.75" customHeight="1">
      <c r="L710" s="83"/>
      <c r="O710" s="83"/>
    </row>
    <row r="711" spans="12:15" ht="15.75" customHeight="1">
      <c r="L711" s="83"/>
      <c r="O711" s="83"/>
    </row>
    <row r="712" spans="12:15" ht="15.75" customHeight="1">
      <c r="L712" s="83"/>
      <c r="O712" s="83"/>
    </row>
    <row r="713" spans="12:15" ht="15.75" customHeight="1">
      <c r="L713" s="83"/>
      <c r="O713" s="83"/>
    </row>
    <row r="714" spans="12:15" ht="15.75" customHeight="1">
      <c r="L714" s="83"/>
      <c r="O714" s="83"/>
    </row>
    <row r="715" spans="12:15" ht="15.75" customHeight="1">
      <c r="L715" s="83"/>
      <c r="O715" s="83"/>
    </row>
    <row r="716" spans="12:15" ht="15.75" customHeight="1">
      <c r="L716" s="83"/>
      <c r="O716" s="83"/>
    </row>
    <row r="717" spans="12:15" ht="15.75" customHeight="1">
      <c r="L717" s="83"/>
      <c r="O717" s="83"/>
    </row>
    <row r="718" spans="12:15" ht="15.75" customHeight="1">
      <c r="L718" s="83"/>
      <c r="O718" s="83"/>
    </row>
    <row r="719" spans="12:15" ht="15.75" customHeight="1">
      <c r="L719" s="83"/>
      <c r="O719" s="83"/>
    </row>
    <row r="720" spans="12:15" ht="15.75" customHeight="1">
      <c r="L720" s="83"/>
      <c r="O720" s="83"/>
    </row>
    <row r="721" spans="12:15" ht="15.75" customHeight="1">
      <c r="L721" s="83"/>
      <c r="O721" s="83"/>
    </row>
    <row r="722" spans="12:15" ht="15.75" customHeight="1">
      <c r="L722" s="83"/>
      <c r="O722" s="83"/>
    </row>
    <row r="723" spans="12:15" ht="15.75" customHeight="1">
      <c r="L723" s="83"/>
      <c r="O723" s="83"/>
    </row>
    <row r="724" spans="12:15" ht="15.75" customHeight="1">
      <c r="L724" s="83"/>
      <c r="O724" s="83"/>
    </row>
    <row r="725" spans="12:15" ht="15.75" customHeight="1">
      <c r="L725" s="83"/>
      <c r="O725" s="83"/>
    </row>
    <row r="726" spans="12:15" ht="15.75" customHeight="1">
      <c r="L726" s="83"/>
      <c r="O726" s="83"/>
    </row>
    <row r="727" spans="12:15" ht="15.75" customHeight="1">
      <c r="L727" s="83"/>
      <c r="O727" s="83"/>
    </row>
    <row r="728" spans="12:15" ht="15.75" customHeight="1">
      <c r="L728" s="83"/>
      <c r="O728" s="83"/>
    </row>
    <row r="729" spans="12:15" ht="15.75" customHeight="1">
      <c r="L729" s="83"/>
      <c r="O729" s="83"/>
    </row>
    <row r="730" spans="12:15" ht="15.75" customHeight="1">
      <c r="L730" s="83"/>
      <c r="O730" s="83"/>
    </row>
    <row r="731" spans="12:15" ht="15.75" customHeight="1">
      <c r="L731" s="83"/>
      <c r="O731" s="83"/>
    </row>
    <row r="732" spans="12:15" ht="15.75" customHeight="1">
      <c r="L732" s="83"/>
      <c r="O732" s="83"/>
    </row>
    <row r="733" spans="12:15" ht="15.75" customHeight="1">
      <c r="L733" s="83"/>
      <c r="O733" s="83"/>
    </row>
    <row r="734" spans="12:15" ht="15.75" customHeight="1">
      <c r="L734" s="83"/>
      <c r="O734" s="83"/>
    </row>
    <row r="735" spans="12:15" ht="15.75" customHeight="1">
      <c r="L735" s="83"/>
      <c r="O735" s="83"/>
    </row>
    <row r="736" spans="12:15" ht="15.75" customHeight="1">
      <c r="L736" s="83"/>
      <c r="O736" s="83"/>
    </row>
    <row r="737" spans="12:15" ht="15.75" customHeight="1">
      <c r="L737" s="83"/>
      <c r="O737" s="83"/>
    </row>
    <row r="738" spans="12:15" ht="15.75" customHeight="1">
      <c r="L738" s="83"/>
      <c r="O738" s="83"/>
    </row>
    <row r="739" spans="12:15" ht="15.75" customHeight="1">
      <c r="L739" s="83"/>
      <c r="O739" s="83"/>
    </row>
    <row r="740" spans="12:15" ht="15.75" customHeight="1">
      <c r="L740" s="83"/>
      <c r="O740" s="83"/>
    </row>
    <row r="741" spans="12:15" ht="15.75" customHeight="1">
      <c r="L741" s="83"/>
      <c r="O741" s="83"/>
    </row>
    <row r="742" spans="12:15" ht="15.75" customHeight="1">
      <c r="L742" s="83"/>
      <c r="O742" s="83"/>
    </row>
    <row r="743" spans="12:15" ht="15.75" customHeight="1">
      <c r="L743" s="83"/>
      <c r="O743" s="83"/>
    </row>
    <row r="744" spans="12:15" ht="15.75" customHeight="1">
      <c r="L744" s="83"/>
      <c r="O744" s="83"/>
    </row>
    <row r="745" spans="12:15" ht="15.75" customHeight="1">
      <c r="L745" s="83"/>
      <c r="O745" s="83"/>
    </row>
    <row r="746" spans="12:15" ht="15.75" customHeight="1">
      <c r="L746" s="83"/>
      <c r="O746" s="83"/>
    </row>
    <row r="747" spans="12:15" ht="15.75" customHeight="1">
      <c r="L747" s="83"/>
      <c r="O747" s="83"/>
    </row>
    <row r="748" spans="12:15" ht="15.75" customHeight="1">
      <c r="L748" s="83"/>
      <c r="O748" s="83"/>
    </row>
    <row r="749" spans="12:15" ht="15.75" customHeight="1">
      <c r="L749" s="83"/>
      <c r="O749" s="83"/>
    </row>
    <row r="750" spans="12:15" ht="15.75" customHeight="1">
      <c r="L750" s="83"/>
      <c r="O750" s="83"/>
    </row>
    <row r="751" spans="12:15" ht="15.75" customHeight="1">
      <c r="L751" s="83"/>
      <c r="O751" s="83"/>
    </row>
    <row r="752" spans="12:15" ht="15.75" customHeight="1">
      <c r="L752" s="83"/>
      <c r="O752" s="83"/>
    </row>
    <row r="753" spans="12:15" ht="15.75" customHeight="1">
      <c r="L753" s="83"/>
      <c r="O753" s="83"/>
    </row>
    <row r="754" spans="12:15" ht="15.75" customHeight="1">
      <c r="L754" s="83"/>
      <c r="O754" s="83"/>
    </row>
    <row r="755" spans="12:15" ht="15.75" customHeight="1">
      <c r="L755" s="83"/>
      <c r="O755" s="83"/>
    </row>
    <row r="756" spans="12:15" ht="15.75" customHeight="1">
      <c r="L756" s="83"/>
      <c r="O756" s="83"/>
    </row>
    <row r="757" spans="12:15" ht="15.75" customHeight="1">
      <c r="L757" s="83"/>
      <c r="O757" s="83"/>
    </row>
    <row r="758" spans="12:15" ht="15.75" customHeight="1">
      <c r="L758" s="83"/>
      <c r="O758" s="83"/>
    </row>
    <row r="759" spans="12:15" ht="15.75" customHeight="1">
      <c r="L759" s="83"/>
      <c r="O759" s="83"/>
    </row>
    <row r="760" spans="12:15" ht="15.75" customHeight="1">
      <c r="L760" s="83"/>
      <c r="O760" s="83"/>
    </row>
    <row r="761" spans="12:15" ht="15.75" customHeight="1">
      <c r="L761" s="83"/>
      <c r="O761" s="83"/>
    </row>
    <row r="762" spans="12:15" ht="15.75" customHeight="1">
      <c r="L762" s="83"/>
      <c r="O762" s="83"/>
    </row>
    <row r="763" spans="12:15" ht="15.75" customHeight="1">
      <c r="L763" s="83"/>
      <c r="O763" s="83"/>
    </row>
    <row r="764" spans="12:15" ht="15.75" customHeight="1">
      <c r="L764" s="83"/>
      <c r="O764" s="83"/>
    </row>
    <row r="765" spans="12:15" ht="15.75" customHeight="1">
      <c r="L765" s="83"/>
      <c r="O765" s="83"/>
    </row>
    <row r="766" spans="12:15" ht="15.75" customHeight="1">
      <c r="L766" s="83"/>
      <c r="O766" s="83"/>
    </row>
    <row r="767" spans="12:15" ht="15.75" customHeight="1">
      <c r="L767" s="83"/>
      <c r="O767" s="83"/>
    </row>
    <row r="768" spans="12:15" ht="15.75" customHeight="1">
      <c r="L768" s="83"/>
      <c r="O768" s="83"/>
    </row>
    <row r="769" spans="12:15" ht="15.75" customHeight="1">
      <c r="L769" s="83"/>
      <c r="O769" s="83"/>
    </row>
    <row r="770" spans="12:15" ht="15.75" customHeight="1">
      <c r="L770" s="83"/>
      <c r="O770" s="83"/>
    </row>
    <row r="771" spans="12:15" ht="15.75" customHeight="1">
      <c r="L771" s="83"/>
      <c r="O771" s="83"/>
    </row>
    <row r="772" spans="12:15" ht="15.75" customHeight="1">
      <c r="L772" s="83"/>
      <c r="O772" s="83"/>
    </row>
    <row r="773" spans="12:15" ht="15.75" customHeight="1">
      <c r="L773" s="83"/>
      <c r="O773" s="83"/>
    </row>
    <row r="774" spans="12:15" ht="15.75" customHeight="1">
      <c r="L774" s="83"/>
      <c r="O774" s="83"/>
    </row>
    <row r="775" spans="12:15" ht="15.75" customHeight="1">
      <c r="L775" s="83"/>
      <c r="O775" s="83"/>
    </row>
    <row r="776" spans="12:15" ht="15.75" customHeight="1">
      <c r="L776" s="83"/>
      <c r="O776" s="83"/>
    </row>
    <row r="777" spans="12:15" ht="15.75" customHeight="1">
      <c r="L777" s="83"/>
      <c r="O777" s="83"/>
    </row>
    <row r="778" spans="12:15" ht="15.75" customHeight="1">
      <c r="L778" s="83"/>
      <c r="O778" s="83"/>
    </row>
    <row r="779" spans="12:15" ht="15.75" customHeight="1">
      <c r="L779" s="83"/>
      <c r="O779" s="83"/>
    </row>
    <row r="780" spans="12:15" ht="15.75" customHeight="1">
      <c r="L780" s="83"/>
      <c r="O780" s="83"/>
    </row>
    <row r="781" spans="12:15" ht="15.75" customHeight="1">
      <c r="L781" s="83"/>
      <c r="O781" s="83"/>
    </row>
    <row r="782" spans="12:15" ht="15.75" customHeight="1">
      <c r="L782" s="83"/>
      <c r="O782" s="83"/>
    </row>
    <row r="783" spans="12:15" ht="15.75" customHeight="1">
      <c r="L783" s="83"/>
      <c r="O783" s="83"/>
    </row>
    <row r="784" spans="12:15" ht="15.75" customHeight="1">
      <c r="L784" s="83"/>
      <c r="O784" s="83"/>
    </row>
    <row r="785" spans="12:15" ht="15.75" customHeight="1">
      <c r="L785" s="83"/>
      <c r="O785" s="83"/>
    </row>
    <row r="786" spans="12:15" ht="15.75" customHeight="1">
      <c r="L786" s="83"/>
      <c r="O786" s="83"/>
    </row>
    <row r="787" spans="12:15" ht="15.75" customHeight="1">
      <c r="L787" s="83"/>
      <c r="O787" s="83"/>
    </row>
    <row r="788" spans="12:15" ht="15.75" customHeight="1">
      <c r="L788" s="83"/>
      <c r="O788" s="83"/>
    </row>
    <row r="789" spans="12:15" ht="15.75" customHeight="1">
      <c r="L789" s="83"/>
      <c r="O789" s="83"/>
    </row>
    <row r="790" spans="12:15" ht="15.75" customHeight="1">
      <c r="L790" s="83"/>
      <c r="O790" s="83"/>
    </row>
    <row r="791" spans="12:15" ht="15.75" customHeight="1">
      <c r="L791" s="83"/>
      <c r="O791" s="83"/>
    </row>
    <row r="792" spans="12:15" ht="15.75" customHeight="1">
      <c r="L792" s="83"/>
      <c r="O792" s="83"/>
    </row>
    <row r="793" spans="12:15" ht="15.75" customHeight="1">
      <c r="L793" s="83"/>
      <c r="O793" s="83"/>
    </row>
    <row r="794" spans="12:15" ht="15.75" customHeight="1">
      <c r="L794" s="83"/>
      <c r="O794" s="83"/>
    </row>
    <row r="795" spans="12:15" ht="15.75" customHeight="1">
      <c r="L795" s="83"/>
      <c r="O795" s="83"/>
    </row>
    <row r="796" spans="12:15" ht="15.75" customHeight="1">
      <c r="L796" s="83"/>
      <c r="O796" s="83"/>
    </row>
    <row r="797" spans="12:15" ht="15.75" customHeight="1">
      <c r="L797" s="83"/>
      <c r="O797" s="83"/>
    </row>
    <row r="798" spans="12:15" ht="15.75" customHeight="1">
      <c r="L798" s="83"/>
      <c r="O798" s="83"/>
    </row>
    <row r="799" spans="12:15" ht="15.75" customHeight="1">
      <c r="L799" s="83"/>
      <c r="O799" s="83"/>
    </row>
    <row r="800" spans="12:15" ht="15.75" customHeight="1">
      <c r="L800" s="83"/>
      <c r="O800" s="83"/>
    </row>
    <row r="801" spans="12:15" ht="15.75" customHeight="1">
      <c r="L801" s="83"/>
      <c r="O801" s="83"/>
    </row>
    <row r="802" spans="12:15" ht="15.75" customHeight="1">
      <c r="L802" s="83"/>
      <c r="O802" s="83"/>
    </row>
    <row r="803" spans="12:15" ht="15.75" customHeight="1">
      <c r="L803" s="83"/>
      <c r="O803" s="83"/>
    </row>
    <row r="804" spans="12:15" ht="15.75" customHeight="1">
      <c r="L804" s="83"/>
      <c r="O804" s="83"/>
    </row>
    <row r="805" spans="12:15" ht="15.75" customHeight="1">
      <c r="L805" s="83"/>
      <c r="O805" s="83"/>
    </row>
    <row r="806" spans="12:15" ht="15.75" customHeight="1">
      <c r="L806" s="83"/>
      <c r="O806" s="83"/>
    </row>
    <row r="807" spans="12:15" ht="15.75" customHeight="1">
      <c r="L807" s="83"/>
      <c r="O807" s="83"/>
    </row>
    <row r="808" spans="12:15" ht="15.75" customHeight="1">
      <c r="L808" s="83"/>
      <c r="O808" s="83"/>
    </row>
    <row r="809" spans="12:15" ht="15.75" customHeight="1">
      <c r="L809" s="83"/>
      <c r="O809" s="83"/>
    </row>
    <row r="810" spans="12:15" ht="15.75" customHeight="1">
      <c r="L810" s="83"/>
      <c r="O810" s="83"/>
    </row>
    <row r="811" spans="12:15" ht="15.75" customHeight="1">
      <c r="L811" s="83"/>
      <c r="O811" s="83"/>
    </row>
    <row r="812" spans="12:15" ht="15.75" customHeight="1">
      <c r="L812" s="83"/>
      <c r="O812" s="83"/>
    </row>
    <row r="813" spans="12:15" ht="15.75" customHeight="1">
      <c r="L813" s="83"/>
      <c r="O813" s="83"/>
    </row>
    <row r="814" spans="12:15" ht="15.75" customHeight="1">
      <c r="L814" s="83"/>
      <c r="O814" s="83"/>
    </row>
    <row r="815" spans="12:15" ht="15.75" customHeight="1">
      <c r="L815" s="83"/>
      <c r="O815" s="83"/>
    </row>
    <row r="816" spans="12:15" ht="15.75" customHeight="1">
      <c r="L816" s="83"/>
      <c r="O816" s="83"/>
    </row>
    <row r="817" spans="12:15" ht="15.75" customHeight="1">
      <c r="L817" s="83"/>
      <c r="O817" s="83"/>
    </row>
    <row r="818" spans="12:15" ht="15.75" customHeight="1">
      <c r="L818" s="83"/>
      <c r="O818" s="83"/>
    </row>
    <row r="819" spans="12:15" ht="15.75" customHeight="1">
      <c r="L819" s="83"/>
      <c r="O819" s="83"/>
    </row>
    <row r="820" spans="12:15" ht="15.75" customHeight="1">
      <c r="L820" s="83"/>
      <c r="O820" s="83"/>
    </row>
    <row r="821" spans="12:15" ht="15.75" customHeight="1">
      <c r="L821" s="83"/>
      <c r="O821" s="83"/>
    </row>
    <row r="822" spans="12:15" ht="15.75" customHeight="1">
      <c r="L822" s="83"/>
      <c r="O822" s="83"/>
    </row>
    <row r="823" spans="12:15" ht="15.75" customHeight="1">
      <c r="L823" s="83"/>
      <c r="O823" s="83"/>
    </row>
    <row r="824" spans="12:15" ht="15.75" customHeight="1">
      <c r="L824" s="83"/>
      <c r="O824" s="83"/>
    </row>
    <row r="825" spans="12:15" ht="15.75" customHeight="1">
      <c r="L825" s="83"/>
      <c r="O825" s="83"/>
    </row>
    <row r="826" spans="12:15" ht="15.75" customHeight="1">
      <c r="L826" s="83"/>
      <c r="O826" s="83"/>
    </row>
    <row r="827" spans="12:15" ht="15.75" customHeight="1">
      <c r="L827" s="83"/>
      <c r="O827" s="83"/>
    </row>
    <row r="828" spans="12:15" ht="15.75" customHeight="1">
      <c r="L828" s="83"/>
      <c r="O828" s="83"/>
    </row>
    <row r="829" spans="12:15" ht="15.75" customHeight="1">
      <c r="L829" s="83"/>
      <c r="O829" s="83"/>
    </row>
    <row r="830" spans="12:15" ht="15.75" customHeight="1">
      <c r="L830" s="83"/>
      <c r="O830" s="83"/>
    </row>
    <row r="831" spans="12:15" ht="15.75" customHeight="1">
      <c r="L831" s="83"/>
      <c r="O831" s="83"/>
    </row>
    <row r="832" spans="12:15" ht="15.75" customHeight="1">
      <c r="L832" s="83"/>
      <c r="O832" s="83"/>
    </row>
    <row r="833" spans="12:15" ht="15.75" customHeight="1">
      <c r="L833" s="83"/>
      <c r="O833" s="83"/>
    </row>
    <row r="834" spans="12:15" ht="15.75" customHeight="1">
      <c r="L834" s="83"/>
      <c r="O834" s="83"/>
    </row>
    <row r="835" spans="12:15" ht="15.75" customHeight="1">
      <c r="L835" s="83"/>
      <c r="O835" s="83"/>
    </row>
    <row r="836" spans="12:15" ht="15.75" customHeight="1">
      <c r="L836" s="83"/>
      <c r="O836" s="83"/>
    </row>
    <row r="837" spans="12:15" ht="15.75" customHeight="1">
      <c r="L837" s="83"/>
      <c r="O837" s="83"/>
    </row>
    <row r="838" spans="12:15" ht="15.75" customHeight="1">
      <c r="L838" s="83"/>
      <c r="O838" s="83"/>
    </row>
    <row r="839" spans="12:15" ht="15.75" customHeight="1">
      <c r="L839" s="83"/>
      <c r="O839" s="83"/>
    </row>
    <row r="840" spans="12:15" ht="15.75" customHeight="1">
      <c r="L840" s="83"/>
      <c r="O840" s="83"/>
    </row>
    <row r="841" spans="12:15" ht="15.75" customHeight="1">
      <c r="L841" s="83"/>
      <c r="O841" s="83"/>
    </row>
    <row r="842" spans="12:15" ht="15.75" customHeight="1">
      <c r="L842" s="83"/>
      <c r="O842" s="83"/>
    </row>
    <row r="843" spans="12:15" ht="15.75" customHeight="1">
      <c r="L843" s="83"/>
      <c r="O843" s="83"/>
    </row>
    <row r="844" spans="12:15" ht="15.75" customHeight="1">
      <c r="L844" s="83"/>
      <c r="O844" s="83"/>
    </row>
    <row r="845" spans="12:15" ht="15.75" customHeight="1">
      <c r="L845" s="83"/>
      <c r="O845" s="83"/>
    </row>
    <row r="846" spans="12:15" ht="15.75" customHeight="1">
      <c r="L846" s="83"/>
      <c r="O846" s="83"/>
    </row>
    <row r="847" spans="12:15" ht="15.75" customHeight="1">
      <c r="L847" s="83"/>
      <c r="O847" s="83"/>
    </row>
    <row r="848" spans="12:15" ht="15.75" customHeight="1">
      <c r="L848" s="83"/>
      <c r="O848" s="83"/>
    </row>
    <row r="849" spans="12:15" ht="15.75" customHeight="1">
      <c r="L849" s="83"/>
      <c r="O849" s="83"/>
    </row>
    <row r="850" spans="12:15" ht="15.75" customHeight="1">
      <c r="L850" s="83"/>
      <c r="O850" s="83"/>
    </row>
    <row r="851" spans="12:15" ht="15.75" customHeight="1">
      <c r="L851" s="83"/>
      <c r="O851" s="83"/>
    </row>
    <row r="852" spans="12:15" ht="15.75" customHeight="1">
      <c r="L852" s="83"/>
      <c r="O852" s="83"/>
    </row>
    <row r="853" spans="12:15" ht="15.75" customHeight="1">
      <c r="L853" s="83"/>
      <c r="O853" s="83"/>
    </row>
    <row r="854" spans="12:15" ht="15.75" customHeight="1">
      <c r="L854" s="83"/>
      <c r="O854" s="83"/>
    </row>
    <row r="855" spans="12:15" ht="15.75" customHeight="1">
      <c r="L855" s="83"/>
      <c r="O855" s="83"/>
    </row>
    <row r="856" spans="12:15" ht="15.75" customHeight="1">
      <c r="L856" s="83"/>
      <c r="O856" s="83"/>
    </row>
    <row r="857" spans="12:15" ht="15.75" customHeight="1">
      <c r="L857" s="83"/>
      <c r="O857" s="83"/>
    </row>
    <row r="858" spans="12:15" ht="15.75" customHeight="1">
      <c r="L858" s="83"/>
      <c r="O858" s="83"/>
    </row>
    <row r="859" spans="12:15" ht="15.75" customHeight="1">
      <c r="L859" s="83"/>
      <c r="O859" s="83"/>
    </row>
    <row r="860" spans="12:15" ht="15.75" customHeight="1">
      <c r="L860" s="83"/>
      <c r="O860" s="83"/>
    </row>
    <row r="861" spans="12:15" ht="15.75" customHeight="1">
      <c r="L861" s="83"/>
      <c r="O861" s="83"/>
    </row>
    <row r="862" spans="12:15" ht="15.75" customHeight="1">
      <c r="L862" s="83"/>
      <c r="O862" s="83"/>
    </row>
    <row r="863" spans="12:15" ht="15.75" customHeight="1">
      <c r="L863" s="83"/>
      <c r="O863" s="83"/>
    </row>
    <row r="864" spans="12:15" ht="15.75" customHeight="1">
      <c r="L864" s="83"/>
      <c r="O864" s="83"/>
    </row>
    <row r="865" spans="12:15" ht="15.75" customHeight="1">
      <c r="L865" s="83"/>
      <c r="O865" s="83"/>
    </row>
    <row r="866" spans="12:15" ht="15.75" customHeight="1">
      <c r="L866" s="83"/>
      <c r="O866" s="83"/>
    </row>
    <row r="867" spans="12:15" ht="15.75" customHeight="1">
      <c r="L867" s="83"/>
      <c r="O867" s="83"/>
    </row>
    <row r="868" spans="12:15" ht="15.75" customHeight="1">
      <c r="L868" s="83"/>
      <c r="O868" s="83"/>
    </row>
    <row r="869" spans="12:15" ht="15.75" customHeight="1">
      <c r="L869" s="83"/>
      <c r="O869" s="83"/>
    </row>
    <row r="870" spans="12:15" ht="15.75" customHeight="1">
      <c r="L870" s="83"/>
      <c r="O870" s="83"/>
    </row>
    <row r="871" spans="12:15" ht="15.75" customHeight="1">
      <c r="L871" s="83"/>
      <c r="O871" s="83"/>
    </row>
    <row r="872" spans="12:15" ht="15.75" customHeight="1">
      <c r="L872" s="83"/>
      <c r="O872" s="83"/>
    </row>
    <row r="873" spans="12:15" ht="15.75" customHeight="1">
      <c r="L873" s="83"/>
      <c r="O873" s="83"/>
    </row>
    <row r="874" spans="12:15" ht="15.75" customHeight="1">
      <c r="L874" s="83"/>
      <c r="O874" s="83"/>
    </row>
    <row r="875" spans="12:15" ht="15.75" customHeight="1">
      <c r="L875" s="83"/>
      <c r="O875" s="83"/>
    </row>
    <row r="876" spans="12:15" ht="15.75" customHeight="1">
      <c r="L876" s="83"/>
      <c r="O876" s="83"/>
    </row>
    <row r="877" spans="12:15" ht="15.75" customHeight="1">
      <c r="L877" s="83"/>
      <c r="O877" s="83"/>
    </row>
    <row r="878" spans="12:15" ht="15.75" customHeight="1">
      <c r="L878" s="83"/>
      <c r="O878" s="83"/>
    </row>
    <row r="879" spans="12:15" ht="15.75" customHeight="1">
      <c r="L879" s="83"/>
      <c r="O879" s="83"/>
    </row>
    <row r="880" spans="12:15" ht="15.75" customHeight="1">
      <c r="L880" s="83"/>
      <c r="O880" s="83"/>
    </row>
    <row r="881" spans="12:15" ht="15.75" customHeight="1">
      <c r="L881" s="83"/>
      <c r="O881" s="83"/>
    </row>
    <row r="882" spans="12:15" ht="15.75" customHeight="1">
      <c r="L882" s="83"/>
      <c r="O882" s="83"/>
    </row>
    <row r="883" spans="12:15" ht="15.75" customHeight="1">
      <c r="L883" s="83"/>
      <c r="O883" s="83"/>
    </row>
    <row r="884" spans="12:15" ht="15.75" customHeight="1">
      <c r="L884" s="83"/>
      <c r="O884" s="83"/>
    </row>
    <row r="885" spans="12:15" ht="15.75" customHeight="1">
      <c r="L885" s="83"/>
      <c r="O885" s="83"/>
    </row>
    <row r="886" spans="12:15" ht="15.75" customHeight="1">
      <c r="L886" s="83"/>
      <c r="O886" s="83"/>
    </row>
    <row r="887" spans="12:15" ht="15.75" customHeight="1">
      <c r="L887" s="83"/>
      <c r="O887" s="83"/>
    </row>
    <row r="888" spans="12:15" ht="15.75" customHeight="1">
      <c r="L888" s="83"/>
      <c r="O888" s="83"/>
    </row>
    <row r="889" spans="12:15" ht="15.75" customHeight="1">
      <c r="L889" s="83"/>
      <c r="O889" s="83"/>
    </row>
    <row r="890" spans="12:15" ht="15.75" customHeight="1">
      <c r="L890" s="83"/>
      <c r="O890" s="83"/>
    </row>
    <row r="891" spans="12:15" ht="15.75" customHeight="1">
      <c r="L891" s="83"/>
      <c r="O891" s="83"/>
    </row>
    <row r="892" spans="12:15" ht="15.75" customHeight="1">
      <c r="L892" s="83"/>
      <c r="O892" s="83"/>
    </row>
    <row r="893" spans="12:15" ht="15.75" customHeight="1">
      <c r="L893" s="83"/>
      <c r="O893" s="83"/>
    </row>
    <row r="894" spans="12:15" ht="15.75" customHeight="1">
      <c r="L894" s="83"/>
      <c r="O894" s="83"/>
    </row>
    <row r="895" spans="12:15" ht="15.75" customHeight="1">
      <c r="L895" s="83"/>
      <c r="O895" s="83"/>
    </row>
    <row r="896" spans="12:15" ht="15.75" customHeight="1">
      <c r="L896" s="83"/>
      <c r="O896" s="83"/>
    </row>
    <row r="897" spans="12:15" ht="15.75" customHeight="1">
      <c r="L897" s="83"/>
      <c r="O897" s="83"/>
    </row>
    <row r="898" spans="12:15" ht="15.75" customHeight="1">
      <c r="L898" s="83"/>
      <c r="O898" s="83"/>
    </row>
    <row r="899" spans="12:15" ht="15.75" customHeight="1">
      <c r="L899" s="83"/>
      <c r="O899" s="83"/>
    </row>
    <row r="900" spans="12:15" ht="15.75" customHeight="1">
      <c r="L900" s="83"/>
      <c r="O900" s="83"/>
    </row>
    <row r="901" spans="12:15" ht="15.75" customHeight="1">
      <c r="L901" s="83"/>
      <c r="O901" s="83"/>
    </row>
    <row r="902" spans="12:15" ht="15.75" customHeight="1">
      <c r="L902" s="83"/>
      <c r="O902" s="83"/>
    </row>
    <row r="903" spans="12:15" ht="15.75" customHeight="1">
      <c r="L903" s="83"/>
      <c r="O903" s="83"/>
    </row>
    <row r="904" spans="12:15" ht="15.75" customHeight="1">
      <c r="L904" s="83"/>
      <c r="O904" s="83"/>
    </row>
    <row r="905" spans="12:15" ht="15.75" customHeight="1">
      <c r="L905" s="83"/>
      <c r="O905" s="83"/>
    </row>
    <row r="906" spans="12:15" ht="15.75" customHeight="1">
      <c r="L906" s="83"/>
      <c r="O906" s="83"/>
    </row>
    <row r="907" spans="12:15" ht="15.75" customHeight="1">
      <c r="L907" s="83"/>
      <c r="O907" s="83"/>
    </row>
    <row r="908" spans="12:15" ht="15.75" customHeight="1">
      <c r="L908" s="83"/>
      <c r="O908" s="83"/>
    </row>
    <row r="909" spans="12:15" ht="15.75" customHeight="1">
      <c r="L909" s="83"/>
      <c r="O909" s="83"/>
    </row>
    <row r="910" spans="12:15" ht="15.75" customHeight="1">
      <c r="L910" s="83"/>
      <c r="O910" s="83"/>
    </row>
    <row r="911" spans="12:15" ht="15.75" customHeight="1">
      <c r="L911" s="83"/>
      <c r="O911" s="83"/>
    </row>
    <row r="912" spans="12:15" ht="15.75" customHeight="1">
      <c r="L912" s="83"/>
      <c r="O912" s="83"/>
    </row>
    <row r="913" spans="12:15" ht="15.75" customHeight="1">
      <c r="L913" s="83"/>
      <c r="O913" s="83"/>
    </row>
    <row r="914" spans="12:15" ht="15.75" customHeight="1">
      <c r="L914" s="83"/>
      <c r="O914" s="83"/>
    </row>
    <row r="915" spans="12:15" ht="15.75" customHeight="1">
      <c r="L915" s="83"/>
      <c r="O915" s="83"/>
    </row>
    <row r="916" spans="12:15" ht="15.75" customHeight="1">
      <c r="L916" s="83"/>
      <c r="O916" s="83"/>
    </row>
    <row r="917" spans="12:15" ht="15.75" customHeight="1">
      <c r="L917" s="83"/>
      <c r="O917" s="83"/>
    </row>
    <row r="918" spans="12:15" ht="15.75" customHeight="1">
      <c r="L918" s="83"/>
      <c r="O918" s="83"/>
    </row>
    <row r="919" spans="12:15" ht="15.75" customHeight="1">
      <c r="L919" s="83"/>
      <c r="O919" s="83"/>
    </row>
    <row r="920" spans="12:15" ht="15.75" customHeight="1">
      <c r="L920" s="83"/>
      <c r="O920" s="83"/>
    </row>
    <row r="921" spans="12:15" ht="15.75" customHeight="1">
      <c r="L921" s="83"/>
      <c r="O921" s="83"/>
    </row>
    <row r="922" spans="12:15" ht="15.75" customHeight="1">
      <c r="L922" s="83"/>
      <c r="O922" s="83"/>
    </row>
    <row r="923" spans="12:15" ht="15.75" customHeight="1">
      <c r="L923" s="83"/>
      <c r="O923" s="83"/>
    </row>
    <row r="924" spans="12:15" ht="15.75" customHeight="1">
      <c r="L924" s="83"/>
      <c r="O924" s="83"/>
    </row>
    <row r="925" spans="12:15" ht="15.75" customHeight="1">
      <c r="L925" s="83"/>
      <c r="O925" s="83"/>
    </row>
    <row r="926" spans="12:15" ht="15.75" customHeight="1">
      <c r="L926" s="83"/>
      <c r="O926" s="83"/>
    </row>
    <row r="927" spans="12:15" ht="15.75" customHeight="1">
      <c r="L927" s="83"/>
      <c r="O927" s="83"/>
    </row>
    <row r="928" spans="12:15" ht="15.75" customHeight="1">
      <c r="L928" s="83"/>
      <c r="O928" s="83"/>
    </row>
    <row r="929" spans="12:15" ht="15.75" customHeight="1">
      <c r="L929" s="83"/>
      <c r="O929" s="83"/>
    </row>
    <row r="930" spans="12:15" ht="15.75" customHeight="1">
      <c r="L930" s="83"/>
      <c r="O930" s="83"/>
    </row>
    <row r="931" spans="12:15" ht="15.75" customHeight="1">
      <c r="L931" s="83"/>
      <c r="O931" s="83"/>
    </row>
    <row r="932" spans="12:15" ht="15.75" customHeight="1">
      <c r="L932" s="83"/>
      <c r="O932" s="83"/>
    </row>
    <row r="933" spans="12:15" ht="15.75" customHeight="1">
      <c r="L933" s="83"/>
      <c r="O933" s="83"/>
    </row>
    <row r="934" spans="12:15" ht="15.75" customHeight="1">
      <c r="L934" s="83"/>
      <c r="O934" s="83"/>
    </row>
    <row r="935" spans="12:15" ht="15.75" customHeight="1">
      <c r="L935" s="83"/>
      <c r="O935" s="83"/>
    </row>
    <row r="936" spans="12:15" ht="15.75" customHeight="1">
      <c r="L936" s="83"/>
      <c r="O936" s="83"/>
    </row>
    <row r="937" spans="12:15" ht="15.75" customHeight="1">
      <c r="L937" s="83"/>
      <c r="O937" s="83"/>
    </row>
    <row r="938" spans="12:15" ht="15.75" customHeight="1">
      <c r="L938" s="83"/>
      <c r="O938" s="83"/>
    </row>
    <row r="939" spans="12:15" ht="15.75" customHeight="1">
      <c r="L939" s="83"/>
      <c r="O939" s="83"/>
    </row>
    <row r="940" spans="12:15" ht="15.75" customHeight="1">
      <c r="L940" s="83"/>
      <c r="O940" s="83"/>
    </row>
    <row r="941" spans="12:15" ht="15.75" customHeight="1">
      <c r="L941" s="83"/>
      <c r="O941" s="83"/>
    </row>
    <row r="942" spans="12:15" ht="15.75" customHeight="1">
      <c r="L942" s="83"/>
      <c r="O942" s="83"/>
    </row>
    <row r="943" spans="12:15" ht="15.75" customHeight="1">
      <c r="L943" s="83"/>
      <c r="O943" s="83"/>
    </row>
    <row r="944" spans="12:15" ht="15.75" customHeight="1">
      <c r="L944" s="83"/>
      <c r="O944" s="83"/>
    </row>
    <row r="945" spans="12:15" ht="15.75" customHeight="1">
      <c r="L945" s="83"/>
      <c r="O945" s="83"/>
    </row>
    <row r="946" spans="12:15" ht="15.75" customHeight="1">
      <c r="L946" s="83"/>
      <c r="O946" s="83"/>
    </row>
    <row r="947" spans="12:15" ht="15.75" customHeight="1">
      <c r="L947" s="83"/>
      <c r="O947" s="83"/>
    </row>
    <row r="948" spans="12:15" ht="15.75" customHeight="1">
      <c r="L948" s="83"/>
      <c r="O948" s="83"/>
    </row>
    <row r="949" spans="12:15" ht="15.75" customHeight="1">
      <c r="L949" s="83"/>
      <c r="O949" s="83"/>
    </row>
    <row r="950" spans="12:15" ht="15.75" customHeight="1">
      <c r="L950" s="83"/>
      <c r="O950" s="83"/>
    </row>
    <row r="951" spans="12:15" ht="15.75" customHeight="1">
      <c r="L951" s="83"/>
      <c r="O951" s="83"/>
    </row>
    <row r="952" spans="12:15" ht="15.75" customHeight="1">
      <c r="L952" s="83"/>
      <c r="O952" s="83"/>
    </row>
    <row r="953" spans="12:15" ht="15.75" customHeight="1">
      <c r="L953" s="83"/>
      <c r="O953" s="83"/>
    </row>
    <row r="954" spans="12:15" ht="15.75" customHeight="1">
      <c r="L954" s="83"/>
      <c r="O954" s="83"/>
    </row>
    <row r="955" spans="12:15" ht="15.75" customHeight="1">
      <c r="L955" s="83"/>
      <c r="O955" s="83"/>
    </row>
    <row r="956" spans="12:15" ht="15.75" customHeight="1">
      <c r="L956" s="83"/>
      <c r="O956" s="83"/>
    </row>
    <row r="957" spans="12:15" ht="15.75" customHeight="1">
      <c r="L957" s="83"/>
      <c r="O957" s="83"/>
    </row>
    <row r="958" spans="12:15" ht="15.75" customHeight="1">
      <c r="L958" s="83"/>
      <c r="O958" s="83"/>
    </row>
    <row r="959" spans="12:15" ht="15.75" customHeight="1">
      <c r="L959" s="83"/>
      <c r="O959" s="83"/>
    </row>
    <row r="960" spans="12:15" ht="15.75" customHeight="1">
      <c r="L960" s="83"/>
      <c r="O960" s="83"/>
    </row>
    <row r="961" spans="12:15" ht="15.75" customHeight="1">
      <c r="L961" s="83"/>
      <c r="O961" s="83"/>
    </row>
    <row r="962" spans="12:15" ht="15.75" customHeight="1">
      <c r="L962" s="83"/>
      <c r="O962" s="83"/>
    </row>
    <row r="963" spans="12:15" ht="15.75" customHeight="1">
      <c r="L963" s="83"/>
      <c r="O963" s="83"/>
    </row>
    <row r="964" spans="12:15" ht="15.75" customHeight="1">
      <c r="L964" s="83"/>
      <c r="O964" s="83"/>
    </row>
    <row r="965" spans="12:15" ht="15.75" customHeight="1">
      <c r="L965" s="83"/>
      <c r="O965" s="83"/>
    </row>
    <row r="966" spans="12:15" ht="15.75" customHeight="1">
      <c r="L966" s="83"/>
      <c r="O966" s="83"/>
    </row>
    <row r="967" spans="12:15" ht="15.75" customHeight="1">
      <c r="L967" s="83"/>
      <c r="O967" s="83"/>
    </row>
    <row r="968" spans="12:15" ht="15.75" customHeight="1">
      <c r="L968" s="83"/>
      <c r="O968" s="83"/>
    </row>
    <row r="969" spans="12:15" ht="15.75" customHeight="1">
      <c r="L969" s="83"/>
      <c r="O969" s="83"/>
    </row>
    <row r="970" spans="12:15" ht="15.75" customHeight="1">
      <c r="L970" s="83"/>
      <c r="O970" s="83"/>
    </row>
    <row r="971" spans="12:15" ht="15.75" customHeight="1">
      <c r="L971" s="83"/>
      <c r="O971" s="83"/>
    </row>
    <row r="972" spans="12:15" ht="15.75" customHeight="1">
      <c r="L972" s="83"/>
      <c r="O972" s="83"/>
    </row>
    <row r="973" spans="12:15" ht="15.75" customHeight="1">
      <c r="L973" s="83"/>
      <c r="O973" s="83"/>
    </row>
    <row r="974" spans="12:15" ht="15.75" customHeight="1">
      <c r="L974" s="83"/>
      <c r="O974" s="83"/>
    </row>
    <row r="975" spans="12:15" ht="15.75" customHeight="1">
      <c r="L975" s="83"/>
      <c r="O975" s="83"/>
    </row>
    <row r="976" spans="12:15" ht="15.75" customHeight="1">
      <c r="L976" s="83"/>
      <c r="O976" s="83"/>
    </row>
    <row r="977" spans="12:15" ht="15.75" customHeight="1">
      <c r="L977" s="83"/>
      <c r="O977" s="83"/>
    </row>
    <row r="978" spans="12:15" ht="15.75" customHeight="1">
      <c r="L978" s="83"/>
      <c r="O978" s="83"/>
    </row>
    <row r="979" spans="12:15" ht="15.75" customHeight="1">
      <c r="L979" s="83"/>
      <c r="O979" s="83"/>
    </row>
    <row r="980" spans="12:15" ht="15.75" customHeight="1">
      <c r="L980" s="83"/>
      <c r="O980" s="83"/>
    </row>
    <row r="981" spans="12:15" ht="15.75" customHeight="1">
      <c r="L981" s="83"/>
      <c r="O981" s="83"/>
    </row>
    <row r="982" spans="12:15" ht="15.75" customHeight="1">
      <c r="L982" s="83"/>
      <c r="O982" s="83"/>
    </row>
    <row r="983" spans="12:15" ht="15.75" customHeight="1">
      <c r="L983" s="83"/>
      <c r="O983" s="83"/>
    </row>
    <row r="984" spans="12:15" ht="15.75" customHeight="1">
      <c r="L984" s="83"/>
      <c r="O984" s="83"/>
    </row>
    <row r="985" spans="12:15" ht="15.75" customHeight="1">
      <c r="L985" s="83"/>
      <c r="O985" s="83"/>
    </row>
    <row r="986" spans="12:15" ht="15.75" customHeight="1">
      <c r="L986" s="83"/>
      <c r="O986" s="83"/>
    </row>
    <row r="987" spans="12:15" ht="15.75" customHeight="1">
      <c r="L987" s="83"/>
      <c r="O987" s="83"/>
    </row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000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4.85714285714286" customWidth="1"/>
    <col min="3" max="3" width="4.42857142857143" customWidth="1"/>
    <col min="4" max="4" width="9.28571428571429" customWidth="1"/>
    <col min="5" max="5" width="9.57142857142857" customWidth="1"/>
    <col min="6" max="6" width="7.85714285714286" customWidth="1"/>
    <col min="7" max="7" width="10" customWidth="1"/>
    <col min="8" max="8" width="10.8571428571429" customWidth="1"/>
    <col min="9" max="9" width="6.85714285714286" customWidth="1"/>
    <col min="10" max="10" width="4.14285714285714" customWidth="1"/>
    <col min="11" max="11" width="6" customWidth="1"/>
    <col min="12" max="12" width="4.57142857142857" customWidth="1"/>
    <col min="13" max="13" width="2.85714285714286" customWidth="1"/>
    <col min="14" max="14" width="4.57142857142857" customWidth="1"/>
    <col min="15" max="15" width="15.2857142857143" customWidth="1"/>
    <col min="16" max="32" width="8.14285714285714" customWidth="1"/>
  </cols>
  <sheetData>
    <row r="1" spans="1:32" ht="18" customHeight="1">
      <c r="A1" s="14" t="s">
        <v>0</v>
      </c>
      <c s="14"/>
      <c s="15"/>
      <c s="15"/>
      <c s="15"/>
      <c s="16"/>
      <c s="17"/>
      <c s="17"/>
      <c s="17"/>
      <c s="84"/>
      <c s="19"/>
      <c s="80"/>
      <c s="20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2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80"/>
      <c s="20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2" ht="4.5" customHeight="1">
      <c r="A3" s="1"/>
      <c s="1"/>
      <c s="1"/>
      <c s="23"/>
      <c s="1"/>
      <c s="24"/>
      <c s="25"/>
      <c s="25"/>
      <c s="25"/>
      <c s="26"/>
      <c s="27"/>
      <c s="81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2.75" customHeight="1">
      <c r="A4" s="1"/>
      <c s="1"/>
      <c s="1"/>
      <c s="23" t="s">
        <v>783</v>
      </c>
      <c s="1"/>
      <c s="24"/>
      <c s="25"/>
      <c s="25"/>
      <c s="25"/>
      <c s="73"/>
      <c s="19"/>
      <c s="80"/>
      <c s="20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23"/>
      <c s="1"/>
      <c s="24"/>
      <c s="25"/>
      <c s="25"/>
      <c s="25"/>
      <c s="26"/>
      <c s="27"/>
      <c s="81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5">
        <v>1</v>
      </c>
      <c s="33" t="s">
        <v>784</v>
      </c>
      <c s="34"/>
      <c s="1"/>
      <c s="35"/>
      <c s="35"/>
      <c s="110"/>
      <c s="35" t="s">
        <v>785</v>
      </c>
      <c s="81"/>
      <c s="28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29"/>
      <c s="12"/>
      <c s="12"/>
      <c s="12"/>
      <c s="110"/>
      <c s="37"/>
      <c s="81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3" t="s">
        <v>786</v>
      </c>
      <c s="45" t="s">
        <v>25</v>
      </c>
      <c s="82" t="s">
        <v>26</v>
      </c>
      <c s="46"/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48">
        <f t="shared" si="0" ref="A9:A11">IF(ISBLANK(K9),"",RANK(K9,K$9:K$14,1))</f>
        <v>1</v>
      </c>
      <c s="48">
        <v>4</v>
      </c>
      <c s="49">
        <v>265</v>
      </c>
      <c s="50" t="s">
        <v>548</v>
      </c>
      <c s="51" t="s">
        <v>787</v>
      </c>
      <c s="52" t="s">
        <v>788</v>
      </c>
      <c s="53" t="s">
        <v>170</v>
      </c>
      <c s="53"/>
      <c s="53"/>
      <c s="54">
        <f t="shared" si="1" ref="J9:J11">IF(ISBLANK(K9),"",TRUNC(18.014*((K9)-15.7)^2))</f>
        <v>975</v>
      </c>
      <c s="55">
        <v>8.3399999999999999</v>
      </c>
      <c s="56">
        <v>0.14399999999999999</v>
      </c>
      <c s="57" t="s">
        <v>747</v>
      </c>
      <c s="48" t="str">
        <f t="shared" si="2" ref="N9:N14">IF(ISBLANK(K9),"",IF(K9&gt;10.54,"",IF(K9&lt;=8.35,"KSM",IF(K9&lt;=8.9,"I A",IF(K9&lt;=9.64,"II A",IF(K9&lt;=10.54,"III A"))))))</f>
        <v>KSM</v>
      </c>
      <c s="53" t="s">
        <v>789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2" ht="15.75" customHeight="1">
      <c r="A10" s="48">
        <f t="shared" si="0"/>
        <v>2</v>
      </c>
      <c s="48">
        <v>2</v>
      </c>
      <c s="49">
        <v>216</v>
      </c>
      <c s="50" t="s">
        <v>732</v>
      </c>
      <c s="51" t="s">
        <v>790</v>
      </c>
      <c s="52" t="s">
        <v>791</v>
      </c>
      <c s="53" t="s">
        <v>120</v>
      </c>
      <c s="53" t="s">
        <v>229</v>
      </c>
      <c s="53" t="s">
        <v>196</v>
      </c>
      <c s="54">
        <f t="shared" si="1"/>
        <v>897</v>
      </c>
      <c s="55">
        <v>8.6400000000000006</v>
      </c>
      <c s="56">
        <v>0.193</v>
      </c>
      <c s="57" t="s">
        <v>750</v>
      </c>
      <c s="48" t="str">
        <f t="shared" si="2"/>
        <v>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2" ht="15.75" customHeight="1">
      <c r="A11" s="48">
        <f t="shared" si="0"/>
        <v>3</v>
      </c>
      <c s="48">
        <v>5</v>
      </c>
      <c s="49">
        <v>12</v>
      </c>
      <c s="50" t="s">
        <v>280</v>
      </c>
      <c s="51" t="s">
        <v>792</v>
      </c>
      <c s="52" t="s">
        <v>793</v>
      </c>
      <c s="53" t="s">
        <v>59</v>
      </c>
      <c s="53" t="s">
        <v>60</v>
      </c>
      <c s="53"/>
      <c s="54">
        <f t="shared" si="1"/>
        <v>815</v>
      </c>
      <c s="55">
        <v>8.9700000000000006</v>
      </c>
      <c s="56">
        <v>0.17000000000000001</v>
      </c>
      <c s="57"/>
      <c s="48" t="str">
        <f t="shared" si="2"/>
        <v>II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2" ht="15.75" customHeight="1">
      <c r="A12" s="48"/>
      <c s="48">
        <v>3</v>
      </c>
      <c s="49">
        <v>13</v>
      </c>
      <c s="50" t="s">
        <v>794</v>
      </c>
      <c s="51" t="s">
        <v>795</v>
      </c>
      <c s="52" t="s">
        <v>796</v>
      </c>
      <c s="53" t="s">
        <v>59</v>
      </c>
      <c s="53" t="s">
        <v>60</v>
      </c>
      <c s="53"/>
      <c s="54"/>
      <c s="55" t="s">
        <v>175</v>
      </c>
      <c s="56"/>
      <c s="57"/>
      <c s="48" t="str">
        <f t="shared" si="2"/>
        <v/>
      </c>
      <c s="53" t="s">
        <v>797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2" ht="15.75" customHeight="1">
      <c r="A13" s="48" t="str">
        <f t="shared" si="3" ref="A13:A14">IF(ISBLANK(K13),"",RANK(K13,K$9:K$14,1))</f>
        <v/>
      </c>
      <c s="48"/>
      <c s="49"/>
      <c s="50"/>
      <c s="51"/>
      <c s="52"/>
      <c s="53"/>
      <c s="53"/>
      <c s="53"/>
      <c s="54" t="str">
        <f t="shared" si="4" ref="J13:J14">IF(ISBLANK(K13),"",TRUNC(18.014*((K13)-15.7)^2))</f>
        <v/>
      </c>
      <c s="55"/>
      <c s="56"/>
      <c s="57"/>
      <c s="48" t="str">
        <f t="shared" si="2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2" ht="15.75" customHeight="1">
      <c r="A14" s="48" t="str">
        <f t="shared" si="3"/>
        <v/>
      </c>
      <c s="48"/>
      <c s="49"/>
      <c s="50"/>
      <c s="51"/>
      <c s="52"/>
      <c s="53"/>
      <c s="53"/>
      <c s="53"/>
      <c s="54" t="str">
        <f t="shared" si="4"/>
        <v/>
      </c>
      <c s="55"/>
      <c s="56"/>
      <c s="57"/>
      <c s="48" t="str">
        <f t="shared" si="2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32" ht="4.5" customHeight="1">
      <c r="A15" s="1"/>
      <c s="1"/>
      <c s="1"/>
      <c s="23"/>
      <c s="1"/>
      <c s="24"/>
      <c s="25"/>
      <c s="25"/>
      <c s="25"/>
      <c s="110" t="str">
        <f>IF(ISBLANK(P15),"",TRUNC(41.34*(P15+10.248)^2)-5000)</f>
        <v/>
      </c>
      <c s="27"/>
      <c s="81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12.75" customHeight="1">
      <c r="A16" s="1"/>
      <c s="1"/>
      <c s="1"/>
      <c s="15">
        <v>2</v>
      </c>
      <c s="33" t="s">
        <v>784</v>
      </c>
      <c s="34"/>
      <c s="1"/>
      <c s="35"/>
      <c s="35"/>
      <c s="110"/>
      <c s="35" t="s">
        <v>785</v>
      </c>
      <c s="81"/>
      <c s="28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6" customHeight="1">
      <c r="A17" s="1"/>
      <c s="1"/>
      <c s="1"/>
      <c s="1"/>
      <c s="1"/>
      <c s="29"/>
      <c s="12"/>
      <c s="12"/>
      <c s="12"/>
      <c s="110"/>
      <c s="37"/>
      <c s="81"/>
      <c s="28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24" customHeight="1">
      <c r="A1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3" t="s">
        <v>786</v>
      </c>
      <c s="45" t="s">
        <v>25</v>
      </c>
      <c s="82" t="s">
        <v>26</v>
      </c>
      <c s="46"/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2" ht="15.75" customHeight="1">
      <c r="A19" s="48">
        <f t="shared" si="5" ref="A19:A23">IF(ISBLANK(K19),"",RANK(K19,K$19:K$23,1))</f>
        <v>1</v>
      </c>
      <c s="48">
        <v>4</v>
      </c>
      <c s="49">
        <v>8</v>
      </c>
      <c s="50" t="s">
        <v>798</v>
      </c>
      <c s="51" t="s">
        <v>799</v>
      </c>
      <c s="52" t="s">
        <v>800</v>
      </c>
      <c s="53" t="s">
        <v>59</v>
      </c>
      <c s="53" t="s">
        <v>60</v>
      </c>
      <c s="53" t="s">
        <v>67</v>
      </c>
      <c s="54">
        <f t="shared" si="6" ref="J19:J23">IF(ISBLANK(K19),"",TRUNC(18.014*((K19)-15.7)^2))</f>
        <v>1010</v>
      </c>
      <c s="55">
        <v>8.2100000000000009</v>
      </c>
      <c s="56">
        <v>0.16</v>
      </c>
      <c s="57" t="s">
        <v>747</v>
      </c>
      <c s="48" t="str">
        <f t="shared" si="7" ref="N19:N23">IF(ISBLANK(K19),"",IF(K19&gt;10.54,"",IF(K19&lt;=8.35,"KSM",IF(K19&lt;=8.9,"I A",IF(K19&lt;=9.64,"II A",IF(K19&lt;=10.54,"III A"))))))</f>
        <v>KSM</v>
      </c>
      <c s="53" t="s">
        <v>801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2" ht="15.75" customHeight="1">
      <c r="A20" s="48">
        <f t="shared" si="5"/>
        <v>2</v>
      </c>
      <c s="48">
        <v>3</v>
      </c>
      <c s="49">
        <v>157</v>
      </c>
      <c s="50" t="s">
        <v>506</v>
      </c>
      <c s="51" t="s">
        <v>802</v>
      </c>
      <c s="52" t="s">
        <v>504</v>
      </c>
      <c s="53" t="s">
        <v>59</v>
      </c>
      <c s="53" t="s">
        <v>60</v>
      </c>
      <c s="53" t="s">
        <v>128</v>
      </c>
      <c s="54">
        <f t="shared" si="6"/>
        <v>957</v>
      </c>
      <c s="55">
        <v>8.4100000000000001</v>
      </c>
      <c s="56">
        <v>0.14199999999999999</v>
      </c>
      <c s="57" t="s">
        <v>750</v>
      </c>
      <c s="48" t="str">
        <f t="shared" si="7"/>
        <v>I A</v>
      </c>
      <c s="53" t="s">
        <v>803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32" ht="15.75" customHeight="1">
      <c r="A21" s="48">
        <f t="shared" si="5"/>
        <v>3</v>
      </c>
      <c s="48">
        <v>5</v>
      </c>
      <c s="49">
        <v>11</v>
      </c>
      <c s="50" t="s">
        <v>804</v>
      </c>
      <c s="51" t="s">
        <v>805</v>
      </c>
      <c s="52" t="s">
        <v>806</v>
      </c>
      <c s="53" t="s">
        <v>807</v>
      </c>
      <c s="53"/>
      <c s="53"/>
      <c s="54">
        <f t="shared" si="6"/>
        <v>892</v>
      </c>
      <c s="55">
        <v>8.6600000000000001</v>
      </c>
      <c s="56">
        <v>0.17299999999999999</v>
      </c>
      <c s="57" t="s">
        <v>750</v>
      </c>
      <c s="48" t="str">
        <f t="shared" si="7"/>
        <v>I A</v>
      </c>
      <c s="53" t="s">
        <v>808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32" ht="15.75" customHeight="1">
      <c r="A22" s="48">
        <f t="shared" si="5"/>
        <v>4</v>
      </c>
      <c s="48">
        <v>2</v>
      </c>
      <c s="49">
        <v>156</v>
      </c>
      <c s="50" t="s">
        <v>692</v>
      </c>
      <c s="51" t="s">
        <v>809</v>
      </c>
      <c s="52" t="s">
        <v>810</v>
      </c>
      <c s="53" t="s">
        <v>126</v>
      </c>
      <c s="53"/>
      <c s="53" t="s">
        <v>128</v>
      </c>
      <c s="54">
        <f t="shared" si="6"/>
        <v>818</v>
      </c>
      <c s="55">
        <v>8.9600000000000009</v>
      </c>
      <c s="56">
        <v>0.121</v>
      </c>
      <c s="57" t="s">
        <v>750</v>
      </c>
      <c s="48" t="str">
        <f t="shared" si="7"/>
        <v>II A</v>
      </c>
      <c s="53" t="s">
        <v>273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3" spans="1:32" ht="15.75" customHeight="1">
      <c r="A23" s="48" t="str">
        <f t="shared" si="5"/>
        <v/>
      </c>
      <c s="48">
        <v>1</v>
      </c>
      <c s="49"/>
      <c s="50"/>
      <c s="51"/>
      <c s="52"/>
      <c s="53"/>
      <c s="53"/>
      <c s="53"/>
      <c s="54" t="str">
        <f t="shared" si="6"/>
        <v/>
      </c>
      <c s="55"/>
      <c s="56"/>
      <c s="57"/>
      <c s="48" t="str">
        <f t="shared" si="7"/>
        <v/>
      </c>
      <c s="53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4" spans="1:32" ht="12.75" customHeight="1">
      <c r="A2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2.75" customHeight="1">
      <c r="A2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12.75" customHeight="1">
      <c r="A2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12.75" customHeight="1">
      <c r="A2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2.75" customHeight="1">
      <c r="A2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2" ht="12.75" customHeight="1">
      <c r="A2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2" ht="12.75" customHeight="1">
      <c r="A3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2" ht="12.75" customHeight="1">
      <c r="A3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2" ht="12.75" customHeight="1">
      <c r="A3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2.75" customHeight="1">
      <c r="A3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2" ht="12.75" customHeight="1">
      <c r="A3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2.75" customHeight="1">
      <c r="A3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2.75" customHeight="1">
      <c r="A3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2.75" customHeight="1">
      <c r="A4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12.75" customHeight="1">
      <c r="A4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12.75" customHeight="1">
      <c r="A4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12.75" customHeight="1">
      <c r="A4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2.75" customHeight="1">
      <c r="A4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2" ht="12.75" customHeight="1">
      <c r="A4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2" ht="12.75" customHeight="1">
      <c r="A4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2" ht="12.75" customHeight="1">
      <c r="A4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2.75" customHeight="1">
      <c r="A5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12.75" customHeight="1">
      <c r="A5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2.75" customHeight="1">
      <c r="A5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12.75" customHeight="1">
      <c r="A5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2.75" customHeight="1">
      <c r="A5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2.75" customHeight="1">
      <c r="A5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2.75" customHeight="1">
      <c r="A5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2.75" customHeight="1">
      <c r="A5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2.75" customHeight="1">
      <c r="A5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12.75" customHeight="1">
      <c r="A5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12.75" customHeight="1">
      <c r="A6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2.75" customHeight="1">
      <c r="A6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2.75" customHeight="1">
      <c r="A6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2.75" customHeight="1">
      <c r="A6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2.75" customHeight="1">
      <c r="A6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2.75" customHeight="1">
      <c r="A6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12.75" customHeight="1">
      <c r="A6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12.75" customHeight="1">
      <c r="A6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2.75" customHeight="1">
      <c r="A7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2.75" customHeight="1">
      <c r="A7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2.75" customHeight="1">
      <c r="A7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2.75" customHeight="1">
      <c r="A7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2.75" customHeight="1">
      <c r="A7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12.75" customHeight="1">
      <c r="A7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12.75" customHeight="1">
      <c r="A7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2.75" customHeight="1">
      <c r="A7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2.75" customHeight="1">
      <c r="A7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2.75" customHeight="1">
      <c r="A8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2.75" customHeight="1">
      <c r="A8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2.75" customHeight="1">
      <c r="A8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2" ht="12.75" customHeight="1">
      <c r="A8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29"/>
      <c s="12"/>
      <c s="12"/>
      <c s="12"/>
      <c s="110"/>
      <c s="19"/>
      <c s="80"/>
      <c s="2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2:12" ht="15.75" customHeight="1">
      <c r="L224" s="83"/>
    </row>
    <row r="225" spans="12:12" ht="15.75" customHeight="1">
      <c r="L225" s="83"/>
    </row>
    <row r="226" spans="12:12" ht="15.75" customHeight="1">
      <c r="L226" s="83"/>
    </row>
    <row r="227" spans="12:12" ht="15.75" customHeight="1">
      <c r="L227" s="83"/>
    </row>
    <row r="228" spans="12:12" ht="15.75" customHeight="1">
      <c r="L228" s="83"/>
    </row>
    <row r="229" spans="12:12" ht="15.75" customHeight="1">
      <c r="L229" s="83"/>
    </row>
    <row r="230" spans="12:12" ht="15.75" customHeight="1">
      <c r="L230" s="83"/>
    </row>
    <row r="231" spans="12:12" ht="15.75" customHeight="1">
      <c r="L231" s="83"/>
    </row>
    <row r="232" spans="12:12" ht="15.75" customHeight="1">
      <c r="L232" s="83"/>
    </row>
    <row r="233" spans="12:12" ht="15.75" customHeight="1">
      <c r="L233" s="83"/>
    </row>
    <row r="234" spans="12:12" ht="15.75" customHeight="1">
      <c r="L234" s="83"/>
    </row>
    <row r="235" spans="12:12" ht="15.75" customHeight="1">
      <c r="L235" s="83"/>
    </row>
    <row r="236" spans="12:12" ht="15.75" customHeight="1">
      <c r="L236" s="83"/>
    </row>
    <row r="237" spans="12:12" ht="15.75" customHeight="1">
      <c r="L237" s="83"/>
    </row>
    <row r="238" spans="12:12" ht="15.75" customHeight="1">
      <c r="L238" s="83"/>
    </row>
    <row r="239" spans="12:12" ht="15.75" customHeight="1">
      <c r="L239" s="83"/>
    </row>
    <row r="240" spans="12:12" ht="15.75" customHeight="1">
      <c r="L240" s="83"/>
    </row>
    <row r="241" spans="12:12" ht="15.75" customHeight="1">
      <c r="L241" s="83"/>
    </row>
    <row r="242" spans="12:12" ht="15.75" customHeight="1">
      <c r="L242" s="83"/>
    </row>
    <row r="243" spans="12:12" ht="15.75" customHeight="1">
      <c r="L243" s="83"/>
    </row>
    <row r="244" spans="12:12" ht="15.75" customHeight="1">
      <c r="L244" s="83"/>
    </row>
    <row r="245" spans="12:12" ht="15.75" customHeight="1">
      <c r="L245" s="83"/>
    </row>
    <row r="246" spans="12:12" ht="15.75" customHeight="1">
      <c r="L246" s="83"/>
    </row>
    <row r="247" spans="12:12" ht="15.75" customHeight="1">
      <c r="L247" s="83"/>
    </row>
    <row r="248" spans="12:12" ht="15.75" customHeight="1">
      <c r="L248" s="83"/>
    </row>
    <row r="249" spans="12:12" ht="15.75" customHeight="1">
      <c r="L249" s="83"/>
    </row>
    <row r="250" spans="12:12" ht="15.75" customHeight="1">
      <c r="L250" s="83"/>
    </row>
    <row r="251" spans="12:12" ht="15.75" customHeight="1">
      <c r="L251" s="83"/>
    </row>
    <row r="252" spans="12:12" ht="15.75" customHeight="1">
      <c r="L252" s="83"/>
    </row>
    <row r="253" spans="12:12" ht="15.75" customHeight="1">
      <c r="L253" s="83"/>
    </row>
    <row r="254" spans="12:12" ht="15.75" customHeight="1">
      <c r="L254" s="83"/>
    </row>
    <row r="255" spans="12:12" ht="15.75" customHeight="1">
      <c r="L255" s="83"/>
    </row>
    <row r="256" spans="12:12" ht="15.75" customHeight="1">
      <c r="L256" s="83"/>
    </row>
    <row r="257" spans="12:12" ht="15.75" customHeight="1">
      <c r="L257" s="83"/>
    </row>
    <row r="258" spans="12:12" ht="15.75" customHeight="1">
      <c r="L258" s="83"/>
    </row>
    <row r="259" spans="12:12" ht="15.75" customHeight="1">
      <c r="L259" s="83"/>
    </row>
    <row r="260" spans="12:12" ht="15.75" customHeight="1">
      <c r="L260" s="83"/>
    </row>
    <row r="261" spans="12:12" ht="15.75" customHeight="1">
      <c r="L261" s="83"/>
    </row>
    <row r="262" spans="12:12" ht="15.75" customHeight="1">
      <c r="L262" s="83"/>
    </row>
    <row r="263" spans="12:12" ht="15.75" customHeight="1">
      <c r="L263" s="83"/>
    </row>
    <row r="264" spans="12:12" ht="15.75" customHeight="1">
      <c r="L264" s="83"/>
    </row>
    <row r="265" spans="12:12" ht="15.75" customHeight="1">
      <c r="L265" s="83"/>
    </row>
    <row r="266" spans="12:12" ht="15.75" customHeight="1">
      <c r="L266" s="83"/>
    </row>
    <row r="267" spans="12:12" ht="15.75" customHeight="1">
      <c r="L267" s="83"/>
    </row>
    <row r="268" spans="12:12" ht="15.75" customHeight="1">
      <c r="L268" s="83"/>
    </row>
    <row r="269" spans="12:12" ht="15.75" customHeight="1">
      <c r="L269" s="83"/>
    </row>
    <row r="270" spans="12:12" ht="15.75" customHeight="1">
      <c r="L270" s="83"/>
    </row>
    <row r="271" spans="12:12" ht="15.75" customHeight="1">
      <c r="L271" s="83"/>
    </row>
    <row r="272" spans="12:12" ht="15.75" customHeight="1">
      <c r="L272" s="83"/>
    </row>
    <row r="273" spans="12:12" ht="15.75" customHeight="1">
      <c r="L273" s="83"/>
    </row>
    <row r="274" spans="12:12" ht="15.75" customHeight="1">
      <c r="L274" s="83"/>
    </row>
    <row r="275" spans="12:12" ht="15.75" customHeight="1">
      <c r="L275" s="83"/>
    </row>
    <row r="276" spans="12:12" ht="15.75" customHeight="1">
      <c r="L276" s="83"/>
    </row>
    <row r="277" spans="12:12" ht="15.75" customHeight="1">
      <c r="L277" s="83"/>
    </row>
    <row r="278" spans="12:12" ht="15.75" customHeight="1">
      <c r="L278" s="83"/>
    </row>
    <row r="279" spans="12:12" ht="15.75" customHeight="1">
      <c r="L279" s="83"/>
    </row>
    <row r="280" spans="12:12" ht="15.75" customHeight="1">
      <c r="L280" s="83"/>
    </row>
    <row r="281" spans="12:12" ht="15.75" customHeight="1">
      <c r="L281" s="83"/>
    </row>
    <row r="282" spans="12:12" ht="15.75" customHeight="1">
      <c r="L282" s="83"/>
    </row>
    <row r="283" spans="12:12" ht="15.75" customHeight="1">
      <c r="L283" s="83"/>
    </row>
    <row r="284" spans="12:12" ht="15.75" customHeight="1">
      <c r="L284" s="83"/>
    </row>
    <row r="285" spans="12:12" ht="15.75" customHeight="1">
      <c r="L285" s="83"/>
    </row>
    <row r="286" spans="12:12" ht="15.75" customHeight="1">
      <c r="L286" s="83"/>
    </row>
    <row r="287" spans="12:12" ht="15.75" customHeight="1">
      <c r="L287" s="83"/>
    </row>
    <row r="288" spans="12:12" ht="15.75" customHeight="1">
      <c r="L288" s="83"/>
    </row>
    <row r="289" spans="12:12" ht="15.75" customHeight="1">
      <c r="L289" s="83"/>
    </row>
    <row r="290" spans="12:12" ht="15.75" customHeight="1">
      <c r="L290" s="83"/>
    </row>
    <row r="291" spans="12:12" ht="15.75" customHeight="1">
      <c r="L291" s="83"/>
    </row>
    <row r="292" spans="12:12" ht="15.75" customHeight="1">
      <c r="L292" s="83"/>
    </row>
    <row r="293" spans="12:12" ht="15.75" customHeight="1">
      <c r="L293" s="83"/>
    </row>
    <row r="294" spans="12:12" ht="15.75" customHeight="1">
      <c r="L294" s="83"/>
    </row>
    <row r="295" spans="12:12" ht="15.75" customHeight="1">
      <c r="L295" s="83"/>
    </row>
    <row r="296" spans="12:12" ht="15.75" customHeight="1">
      <c r="L296" s="83"/>
    </row>
    <row r="297" spans="12:12" ht="15.75" customHeight="1">
      <c r="L297" s="83"/>
    </row>
    <row r="298" spans="12:12" ht="15.75" customHeight="1">
      <c r="L298" s="83"/>
    </row>
    <row r="299" spans="12:12" ht="15.75" customHeight="1">
      <c r="L299" s="83"/>
    </row>
    <row r="300" spans="12:12" ht="15.75" customHeight="1">
      <c r="L300" s="83"/>
    </row>
    <row r="301" spans="12:12" ht="15.75" customHeight="1">
      <c r="L301" s="83"/>
    </row>
    <row r="302" spans="12:12" ht="15.75" customHeight="1">
      <c r="L302" s="83"/>
    </row>
    <row r="303" spans="12:12" ht="15.75" customHeight="1">
      <c r="L303" s="83"/>
    </row>
    <row r="304" spans="12:12" ht="15.75" customHeight="1">
      <c r="L304" s="83"/>
    </row>
    <row r="305" spans="12:12" ht="15.75" customHeight="1">
      <c r="L305" s="83"/>
    </row>
    <row r="306" spans="12:12" ht="15.75" customHeight="1">
      <c r="L306" s="83"/>
    </row>
    <row r="307" spans="12:12" ht="15.75" customHeight="1">
      <c r="L307" s="83"/>
    </row>
    <row r="308" spans="12:12" ht="15.75" customHeight="1">
      <c r="L308" s="83"/>
    </row>
    <row r="309" spans="12:12" ht="15.75" customHeight="1">
      <c r="L309" s="83"/>
    </row>
    <row r="310" spans="12:12" ht="15.75" customHeight="1">
      <c r="L310" s="83"/>
    </row>
    <row r="311" spans="12:12" ht="15.75" customHeight="1">
      <c r="L311" s="83"/>
    </row>
    <row r="312" spans="12:12" ht="15.75" customHeight="1">
      <c r="L312" s="83"/>
    </row>
    <row r="313" spans="12:12" ht="15.75" customHeight="1">
      <c r="L313" s="83"/>
    </row>
    <row r="314" spans="12:12" ht="15.75" customHeight="1">
      <c r="L314" s="83"/>
    </row>
    <row r="315" spans="12:12" ht="15.75" customHeight="1">
      <c r="L315" s="83"/>
    </row>
    <row r="316" spans="12:12" ht="15.75" customHeight="1">
      <c r="L316" s="83"/>
    </row>
    <row r="317" spans="12:12" ht="15.75" customHeight="1">
      <c r="L317" s="83"/>
    </row>
    <row r="318" spans="12:12" ht="15.75" customHeight="1">
      <c r="L318" s="83"/>
    </row>
    <row r="319" spans="12:12" ht="15.75" customHeight="1">
      <c r="L319" s="83"/>
    </row>
    <row r="320" spans="12:12" ht="15.75" customHeight="1">
      <c r="L320" s="83"/>
    </row>
    <row r="321" spans="12:12" ht="15.75" customHeight="1">
      <c r="L321" s="83"/>
    </row>
    <row r="322" spans="12:12" ht="15.75" customHeight="1">
      <c r="L322" s="83"/>
    </row>
    <row r="323" spans="12:12" ht="15.75" customHeight="1">
      <c r="L323" s="83"/>
    </row>
    <row r="324" spans="12:12" ht="15.75" customHeight="1">
      <c r="L324" s="83"/>
    </row>
    <row r="325" spans="12:12" ht="15.75" customHeight="1">
      <c r="L325" s="83"/>
    </row>
    <row r="326" spans="12:12" ht="15.75" customHeight="1">
      <c r="L326" s="83"/>
    </row>
    <row r="327" spans="12:12" ht="15.75" customHeight="1">
      <c r="L327" s="83"/>
    </row>
    <row r="328" spans="12:12" ht="15.75" customHeight="1">
      <c r="L328" s="83"/>
    </row>
    <row r="329" spans="12:12" ht="15.75" customHeight="1">
      <c r="L329" s="83"/>
    </row>
    <row r="330" spans="12:12" ht="15.75" customHeight="1">
      <c r="L330" s="83"/>
    </row>
    <row r="331" spans="12:12" ht="15.75" customHeight="1">
      <c r="L331" s="83"/>
    </row>
    <row r="332" spans="12:12" ht="15.75" customHeight="1">
      <c r="L332" s="83"/>
    </row>
    <row r="333" spans="12:12" ht="15.75" customHeight="1">
      <c r="L333" s="83"/>
    </row>
    <row r="334" spans="12:12" ht="15.75" customHeight="1">
      <c r="L334" s="83"/>
    </row>
    <row r="335" spans="12:12" ht="15.75" customHeight="1">
      <c r="L335" s="83"/>
    </row>
    <row r="336" spans="12:12" ht="15.75" customHeight="1">
      <c r="L336" s="83"/>
    </row>
    <row r="337" spans="12:12" ht="15.75" customHeight="1">
      <c r="L337" s="83"/>
    </row>
    <row r="338" spans="12:12" ht="15.75" customHeight="1">
      <c r="L338" s="83"/>
    </row>
    <row r="339" spans="12:12" ht="15.75" customHeight="1">
      <c r="L339" s="83"/>
    </row>
    <row r="340" spans="12:12" ht="15.75" customHeight="1">
      <c r="L340" s="83"/>
    </row>
    <row r="341" spans="12:12" ht="15.75" customHeight="1">
      <c r="L341" s="83"/>
    </row>
    <row r="342" spans="12:12" ht="15.75" customHeight="1">
      <c r="L342" s="83"/>
    </row>
    <row r="343" spans="12:12" ht="15.75" customHeight="1">
      <c r="L343" s="83"/>
    </row>
    <row r="344" spans="12:12" ht="15.75" customHeight="1">
      <c r="L344" s="83"/>
    </row>
    <row r="345" spans="12:12" ht="15.75" customHeight="1">
      <c r="L345" s="83"/>
    </row>
    <row r="346" spans="12:12" ht="15.75" customHeight="1">
      <c r="L346" s="83"/>
    </row>
    <row r="347" spans="12:12" ht="15.75" customHeight="1">
      <c r="L347" s="83"/>
    </row>
    <row r="348" spans="12:12" ht="15.75" customHeight="1">
      <c r="L348" s="83"/>
    </row>
    <row r="349" spans="12:12" ht="15.75" customHeight="1">
      <c r="L349" s="83"/>
    </row>
    <row r="350" spans="12:12" ht="15.75" customHeight="1">
      <c r="L350" s="83"/>
    </row>
    <row r="351" spans="12:12" ht="15.75" customHeight="1">
      <c r="L351" s="83"/>
    </row>
    <row r="352" spans="12:12" ht="15.75" customHeight="1">
      <c r="L352" s="83"/>
    </row>
    <row r="353" spans="12:12" ht="15.75" customHeight="1">
      <c r="L353" s="83"/>
    </row>
    <row r="354" spans="12:12" ht="15.75" customHeight="1">
      <c r="L354" s="83"/>
    </row>
    <row r="355" spans="12:12" ht="15.75" customHeight="1">
      <c r="L355" s="83"/>
    </row>
    <row r="356" spans="12:12" ht="15.75" customHeight="1">
      <c r="L356" s="83"/>
    </row>
    <row r="357" spans="12:12" ht="15.75" customHeight="1">
      <c r="L357" s="83"/>
    </row>
    <row r="358" spans="12:12" ht="15.75" customHeight="1">
      <c r="L358" s="83"/>
    </row>
    <row r="359" spans="12:12" ht="15.75" customHeight="1">
      <c r="L359" s="83"/>
    </row>
    <row r="360" spans="12:12" ht="15.75" customHeight="1">
      <c r="L360" s="83"/>
    </row>
    <row r="361" spans="12:12" ht="15.75" customHeight="1">
      <c r="L361" s="83"/>
    </row>
    <row r="362" spans="12:12" ht="15.75" customHeight="1">
      <c r="L362" s="83"/>
    </row>
    <row r="363" spans="12:12" ht="15.75" customHeight="1">
      <c r="L363" s="83"/>
    </row>
    <row r="364" spans="12:12" ht="15.75" customHeight="1">
      <c r="L364" s="83"/>
    </row>
    <row r="365" spans="12:12" ht="15.75" customHeight="1">
      <c r="L365" s="83"/>
    </row>
    <row r="366" spans="12:12" ht="15.75" customHeight="1">
      <c r="L366" s="83"/>
    </row>
    <row r="367" spans="12:12" ht="15.75" customHeight="1">
      <c r="L367" s="83"/>
    </row>
    <row r="368" spans="12:12" ht="15.75" customHeight="1">
      <c r="L368" s="83"/>
    </row>
    <row r="369" spans="12:12" ht="15.75" customHeight="1">
      <c r="L369" s="83"/>
    </row>
    <row r="370" spans="12:12" ht="15.75" customHeight="1">
      <c r="L370" s="83"/>
    </row>
    <row r="371" spans="12:12" ht="15.75" customHeight="1">
      <c r="L371" s="83"/>
    </row>
    <row r="372" spans="12:12" ht="15.75" customHeight="1">
      <c r="L372" s="83"/>
    </row>
    <row r="373" spans="12:12" ht="15.75" customHeight="1">
      <c r="L373" s="83"/>
    </row>
    <row r="374" spans="12:12" ht="15.75" customHeight="1">
      <c r="L374" s="83"/>
    </row>
    <row r="375" spans="12:12" ht="15.75" customHeight="1">
      <c r="L375" s="83"/>
    </row>
    <row r="376" spans="12:12" ht="15.75" customHeight="1">
      <c r="L376" s="83"/>
    </row>
    <row r="377" spans="12:12" ht="15.75" customHeight="1">
      <c r="L377" s="83"/>
    </row>
    <row r="378" spans="12:12" ht="15.75" customHeight="1">
      <c r="L378" s="83"/>
    </row>
    <row r="379" spans="12:12" ht="15.75" customHeight="1">
      <c r="L379" s="83"/>
    </row>
    <row r="380" spans="12:12" ht="15.75" customHeight="1">
      <c r="L380" s="83"/>
    </row>
    <row r="381" spans="12:12" ht="15.75" customHeight="1">
      <c r="L381" s="83"/>
    </row>
    <row r="382" spans="12:12" ht="15.75" customHeight="1">
      <c r="L382" s="83"/>
    </row>
    <row r="383" spans="12:12" ht="15.75" customHeight="1">
      <c r="L383" s="83"/>
    </row>
    <row r="384" spans="12:12" ht="15.75" customHeight="1">
      <c r="L384" s="83"/>
    </row>
    <row r="385" spans="12:12" ht="15.75" customHeight="1">
      <c r="L385" s="83"/>
    </row>
    <row r="386" spans="12:12" ht="15.75" customHeight="1">
      <c r="L386" s="83"/>
    </row>
    <row r="387" spans="12:12" ht="15.75" customHeight="1">
      <c r="L387" s="83"/>
    </row>
    <row r="388" spans="12:12" ht="15.75" customHeight="1">
      <c r="L388" s="83"/>
    </row>
    <row r="389" spans="12:12" ht="15.75" customHeight="1">
      <c r="L389" s="83"/>
    </row>
    <row r="390" spans="12:12" ht="15.75" customHeight="1">
      <c r="L390" s="83"/>
    </row>
    <row r="391" spans="12:12" ht="15.75" customHeight="1">
      <c r="L391" s="83"/>
    </row>
    <row r="392" spans="12:12" ht="15.75" customHeight="1">
      <c r="L392" s="83"/>
    </row>
    <row r="393" spans="12:12" ht="15.75" customHeight="1">
      <c r="L393" s="83"/>
    </row>
    <row r="394" spans="12:12" ht="15.75" customHeight="1">
      <c r="L394" s="83"/>
    </row>
    <row r="395" spans="12:12" ht="15.75" customHeight="1">
      <c r="L395" s="83"/>
    </row>
    <row r="396" spans="12:12" ht="15.75" customHeight="1">
      <c r="L396" s="83"/>
    </row>
    <row r="397" spans="12:12" ht="15.75" customHeight="1">
      <c r="L397" s="83"/>
    </row>
    <row r="398" spans="12:12" ht="15.75" customHeight="1">
      <c r="L398" s="83"/>
    </row>
    <row r="399" spans="12:12" ht="15.75" customHeight="1">
      <c r="L399" s="83"/>
    </row>
    <row r="400" spans="12:12" ht="15.75" customHeight="1">
      <c r="L400" s="83"/>
    </row>
    <row r="401" spans="12:12" ht="15.75" customHeight="1">
      <c r="L401" s="83"/>
    </row>
    <row r="402" spans="12:12" ht="15.75" customHeight="1">
      <c r="L402" s="83"/>
    </row>
    <row r="403" spans="12:12" ht="15.75" customHeight="1">
      <c r="L403" s="83"/>
    </row>
    <row r="404" spans="12:12" ht="15.75" customHeight="1">
      <c r="L404" s="83"/>
    </row>
    <row r="405" spans="12:12" ht="15.75" customHeight="1">
      <c r="L405" s="83"/>
    </row>
    <row r="406" spans="12:12" ht="15.75" customHeight="1">
      <c r="L406" s="83"/>
    </row>
    <row r="407" spans="12:12" ht="15.75" customHeight="1">
      <c r="L407" s="83"/>
    </row>
    <row r="408" spans="12:12" ht="15.75" customHeight="1">
      <c r="L408" s="83"/>
    </row>
    <row r="409" spans="12:12" ht="15.75" customHeight="1">
      <c r="L409" s="83"/>
    </row>
    <row r="410" spans="12:12" ht="15.75" customHeight="1">
      <c r="L410" s="83"/>
    </row>
    <row r="411" spans="12:12" ht="15.75" customHeight="1">
      <c r="L411" s="83"/>
    </row>
    <row r="412" spans="12:12" ht="15.75" customHeight="1">
      <c r="L412" s="83"/>
    </row>
    <row r="413" spans="12:12" ht="15.75" customHeight="1">
      <c r="L413" s="83"/>
    </row>
    <row r="414" spans="12:12" ht="15.75" customHeight="1">
      <c r="L414" s="83"/>
    </row>
    <row r="415" spans="12:12" ht="15.75" customHeight="1">
      <c r="L415" s="83"/>
    </row>
    <row r="416" spans="12:12" ht="15.75" customHeight="1">
      <c r="L416" s="83"/>
    </row>
    <row r="417" spans="12:12" ht="15.75" customHeight="1">
      <c r="L417" s="83"/>
    </row>
    <row r="418" spans="12:12" ht="15.75" customHeight="1">
      <c r="L418" s="83"/>
    </row>
    <row r="419" spans="12:12" ht="15.75" customHeight="1">
      <c r="L419" s="83"/>
    </row>
    <row r="420" spans="12:12" ht="15.75" customHeight="1">
      <c r="L420" s="83"/>
    </row>
    <row r="421" spans="12:12" ht="15.75" customHeight="1">
      <c r="L421" s="83"/>
    </row>
    <row r="422" spans="12:12" ht="15.75" customHeight="1">
      <c r="L422" s="83"/>
    </row>
    <row r="423" spans="12:12" ht="15.75" customHeight="1">
      <c r="L423" s="83"/>
    </row>
    <row r="424" spans="12:12" ht="15.75" customHeight="1">
      <c r="L424" s="83"/>
    </row>
    <row r="425" spans="12:12" ht="15.75" customHeight="1">
      <c r="L425" s="83"/>
    </row>
    <row r="426" spans="12:12" ht="15.75" customHeight="1">
      <c r="L426" s="83"/>
    </row>
    <row r="427" spans="12:12" ht="15.75" customHeight="1">
      <c r="L427" s="83"/>
    </row>
    <row r="428" spans="12:12" ht="15.75" customHeight="1">
      <c r="L428" s="83"/>
    </row>
    <row r="429" spans="12:12" ht="15.75" customHeight="1">
      <c r="L429" s="83"/>
    </row>
    <row r="430" spans="12:12" ht="15.75" customHeight="1">
      <c r="L430" s="83"/>
    </row>
    <row r="431" spans="12:12" ht="15.75" customHeight="1">
      <c r="L431" s="83"/>
    </row>
    <row r="432" spans="12:12" ht="15.75" customHeight="1">
      <c r="L432" s="83"/>
    </row>
    <row r="433" spans="12:12" ht="15.75" customHeight="1">
      <c r="L433" s="83"/>
    </row>
    <row r="434" spans="12:12" ht="15.75" customHeight="1">
      <c r="L434" s="83"/>
    </row>
    <row r="435" spans="12:12" ht="15.75" customHeight="1">
      <c r="L435" s="83"/>
    </row>
    <row r="436" spans="12:12" ht="15.75" customHeight="1">
      <c r="L436" s="83"/>
    </row>
    <row r="437" spans="12:12" ht="15.75" customHeight="1">
      <c r="L437" s="83"/>
    </row>
    <row r="438" spans="12:12" ht="15.75" customHeight="1">
      <c r="L438" s="83"/>
    </row>
    <row r="439" spans="12:12" ht="15.75" customHeight="1">
      <c r="L439" s="83"/>
    </row>
    <row r="440" spans="12:12" ht="15.75" customHeight="1">
      <c r="L440" s="83"/>
    </row>
    <row r="441" spans="12:12" ht="15.75" customHeight="1">
      <c r="L441" s="83"/>
    </row>
    <row r="442" spans="12:12" ht="15.75" customHeight="1">
      <c r="L442" s="83"/>
    </row>
    <row r="443" spans="12:12" ht="15.75" customHeight="1">
      <c r="L443" s="83"/>
    </row>
    <row r="444" spans="12:12" ht="15.75" customHeight="1">
      <c r="L444" s="83"/>
    </row>
    <row r="445" spans="12:12" ht="15.75" customHeight="1">
      <c r="L445" s="83"/>
    </row>
    <row r="446" spans="12:12" ht="15.75" customHeight="1">
      <c r="L446" s="83"/>
    </row>
    <row r="447" spans="12:12" ht="15.75" customHeight="1">
      <c r="L447" s="83"/>
    </row>
    <row r="448" spans="12:12" ht="15.75" customHeight="1">
      <c r="L448" s="83"/>
    </row>
    <row r="449" spans="12:12" ht="15.75" customHeight="1">
      <c r="L449" s="83"/>
    </row>
    <row r="450" spans="12:12" ht="15.75" customHeight="1">
      <c r="L450" s="83"/>
    </row>
    <row r="451" spans="12:12" ht="15.75" customHeight="1">
      <c r="L451" s="83"/>
    </row>
    <row r="452" spans="12:12" ht="15.75" customHeight="1">
      <c r="L452" s="83"/>
    </row>
    <row r="453" spans="12:12" ht="15.75" customHeight="1">
      <c r="L453" s="83"/>
    </row>
    <row r="454" spans="12:12" ht="15.75" customHeight="1">
      <c r="L454" s="83"/>
    </row>
    <row r="455" spans="12:12" ht="15.75" customHeight="1">
      <c r="L455" s="83"/>
    </row>
    <row r="456" spans="12:12" ht="15.75" customHeight="1">
      <c r="L456" s="83"/>
    </row>
    <row r="457" spans="12:12" ht="15.75" customHeight="1">
      <c r="L457" s="83"/>
    </row>
    <row r="458" spans="12:12" ht="15.75" customHeight="1">
      <c r="L458" s="83"/>
    </row>
    <row r="459" spans="12:12" ht="15.75" customHeight="1">
      <c r="L459" s="83"/>
    </row>
    <row r="460" spans="12:12" ht="15.75" customHeight="1">
      <c r="L460" s="83"/>
    </row>
    <row r="461" spans="12:12" ht="15.75" customHeight="1">
      <c r="L461" s="83"/>
    </row>
    <row r="462" spans="12:12" ht="15.75" customHeight="1">
      <c r="L462" s="83"/>
    </row>
    <row r="463" spans="12:12" ht="15.75" customHeight="1">
      <c r="L463" s="83"/>
    </row>
    <row r="464" spans="12:12" ht="15.75" customHeight="1">
      <c r="L464" s="83"/>
    </row>
    <row r="465" spans="12:12" ht="15.75" customHeight="1">
      <c r="L465" s="83"/>
    </row>
    <row r="466" spans="12:12" ht="15.75" customHeight="1">
      <c r="L466" s="83"/>
    </row>
    <row r="467" spans="12:12" ht="15.75" customHeight="1">
      <c r="L467" s="83"/>
    </row>
    <row r="468" spans="12:12" ht="15.75" customHeight="1">
      <c r="L468" s="83"/>
    </row>
    <row r="469" spans="12:12" ht="15.75" customHeight="1">
      <c r="L469" s="83"/>
    </row>
    <row r="470" spans="12:12" ht="15.75" customHeight="1">
      <c r="L470" s="83"/>
    </row>
    <row r="471" spans="12:12" ht="15.75" customHeight="1">
      <c r="L471" s="83"/>
    </row>
    <row r="472" spans="12:12" ht="15.75" customHeight="1">
      <c r="L472" s="83"/>
    </row>
    <row r="473" spans="12:12" ht="15.75" customHeight="1">
      <c r="L473" s="83"/>
    </row>
    <row r="474" spans="12:12" ht="15.75" customHeight="1">
      <c r="L474" s="83"/>
    </row>
    <row r="475" spans="12:12" ht="15.75" customHeight="1">
      <c r="L475" s="83"/>
    </row>
    <row r="476" spans="12:12" ht="15.75" customHeight="1">
      <c r="L476" s="83"/>
    </row>
    <row r="477" spans="12:12" ht="15.75" customHeight="1">
      <c r="L477" s="83"/>
    </row>
    <row r="478" spans="12:12" ht="15.75" customHeight="1">
      <c r="L478" s="83"/>
    </row>
    <row r="479" spans="12:12" ht="15.75" customHeight="1">
      <c r="L479" s="83"/>
    </row>
    <row r="480" spans="12:12" ht="15.75" customHeight="1">
      <c r="L480" s="83"/>
    </row>
    <row r="481" spans="12:12" ht="15.75" customHeight="1">
      <c r="L481" s="83"/>
    </row>
    <row r="482" spans="12:12" ht="15.75" customHeight="1">
      <c r="L482" s="83"/>
    </row>
    <row r="483" spans="12:12" ht="15.75" customHeight="1">
      <c r="L483" s="83"/>
    </row>
    <row r="484" spans="12:12" ht="15.75" customHeight="1">
      <c r="L484" s="83"/>
    </row>
    <row r="485" spans="12:12" ht="15.75" customHeight="1">
      <c r="L485" s="83"/>
    </row>
    <row r="486" spans="12:12" ht="15.75" customHeight="1">
      <c r="L486" s="83"/>
    </row>
    <row r="487" spans="12:12" ht="15.75" customHeight="1">
      <c r="L487" s="83"/>
    </row>
    <row r="488" spans="12:12" ht="15.75" customHeight="1">
      <c r="L488" s="83"/>
    </row>
    <row r="489" spans="12:12" ht="15.75" customHeight="1">
      <c r="L489" s="83"/>
    </row>
    <row r="490" spans="12:12" ht="15.75" customHeight="1">
      <c r="L490" s="83"/>
    </row>
    <row r="491" spans="12:12" ht="15.75" customHeight="1">
      <c r="L491" s="83"/>
    </row>
    <row r="492" spans="12:12" ht="15.75" customHeight="1">
      <c r="L492" s="83"/>
    </row>
    <row r="493" spans="12:12" ht="15.75" customHeight="1">
      <c r="L493" s="83"/>
    </row>
    <row r="494" spans="12:12" ht="15.75" customHeight="1">
      <c r="L494" s="83"/>
    </row>
    <row r="495" spans="12:12" ht="15.75" customHeight="1">
      <c r="L495" s="83"/>
    </row>
    <row r="496" spans="12:12" ht="15.75" customHeight="1">
      <c r="L496" s="83"/>
    </row>
    <row r="497" spans="12:12" ht="15.75" customHeight="1">
      <c r="L497" s="83"/>
    </row>
    <row r="498" spans="12:12" ht="15.75" customHeight="1">
      <c r="L498" s="83"/>
    </row>
    <row r="499" spans="12:12" ht="15.75" customHeight="1">
      <c r="L499" s="83"/>
    </row>
    <row r="500" spans="12:12" ht="15.75" customHeight="1">
      <c r="L500" s="83"/>
    </row>
    <row r="501" spans="12:12" ht="15.75" customHeight="1">
      <c r="L501" s="83"/>
    </row>
    <row r="502" spans="12:12" ht="15.75" customHeight="1">
      <c r="L502" s="83"/>
    </row>
    <row r="503" spans="12:12" ht="15.75" customHeight="1">
      <c r="L503" s="83"/>
    </row>
    <row r="504" spans="12:12" ht="15.75" customHeight="1">
      <c r="L504" s="83"/>
    </row>
    <row r="505" spans="12:12" ht="15.75" customHeight="1">
      <c r="L505" s="83"/>
    </row>
    <row r="506" spans="12:12" ht="15.75" customHeight="1">
      <c r="L506" s="83"/>
    </row>
    <row r="507" spans="12:12" ht="15.75" customHeight="1">
      <c r="L507" s="83"/>
    </row>
    <row r="508" spans="12:12" ht="15.75" customHeight="1">
      <c r="L508" s="83"/>
    </row>
    <row r="509" spans="12:12" ht="15.75" customHeight="1">
      <c r="L509" s="83"/>
    </row>
    <row r="510" spans="12:12" ht="15.75" customHeight="1">
      <c r="L510" s="83"/>
    </row>
    <row r="511" spans="12:12" ht="15.75" customHeight="1">
      <c r="L511" s="83"/>
    </row>
    <row r="512" spans="12:12" ht="15.75" customHeight="1">
      <c r="L512" s="83"/>
    </row>
    <row r="513" spans="12:12" ht="15.75" customHeight="1">
      <c r="L513" s="83"/>
    </row>
    <row r="514" spans="12:12" ht="15.75" customHeight="1">
      <c r="L514" s="83"/>
    </row>
    <row r="515" spans="12:12" ht="15.75" customHeight="1">
      <c r="L515" s="83"/>
    </row>
    <row r="516" spans="12:12" ht="15.75" customHeight="1">
      <c r="L516" s="83"/>
    </row>
    <row r="517" spans="12:12" ht="15.75" customHeight="1">
      <c r="L517" s="83"/>
    </row>
    <row r="518" spans="12:12" ht="15.75" customHeight="1">
      <c r="L518" s="83"/>
    </row>
    <row r="519" spans="12:12" ht="15.75" customHeight="1">
      <c r="L519" s="83"/>
    </row>
    <row r="520" spans="12:12" ht="15.75" customHeight="1">
      <c r="L520" s="83"/>
    </row>
    <row r="521" spans="12:12" ht="15.75" customHeight="1">
      <c r="L521" s="83"/>
    </row>
    <row r="522" spans="12:12" ht="15.75" customHeight="1">
      <c r="L522" s="83"/>
    </row>
    <row r="523" spans="12:12" ht="15.75" customHeight="1">
      <c r="L523" s="83"/>
    </row>
    <row r="524" spans="12:12" ht="15.75" customHeight="1">
      <c r="L524" s="83"/>
    </row>
    <row r="525" spans="12:12" ht="15.75" customHeight="1">
      <c r="L525" s="83"/>
    </row>
    <row r="526" spans="12:12" ht="15.75" customHeight="1">
      <c r="L526" s="83"/>
    </row>
    <row r="527" spans="12:12" ht="15.75" customHeight="1">
      <c r="L527" s="83"/>
    </row>
    <row r="528" spans="12:12" ht="15.75" customHeight="1">
      <c r="L528" s="83"/>
    </row>
    <row r="529" spans="12:12" ht="15.75" customHeight="1">
      <c r="L529" s="83"/>
    </row>
    <row r="530" spans="12:12" ht="15.75" customHeight="1">
      <c r="L530" s="83"/>
    </row>
    <row r="531" spans="12:12" ht="15.75" customHeight="1">
      <c r="L531" s="83"/>
    </row>
    <row r="532" spans="12:12" ht="15.75" customHeight="1">
      <c r="L532" s="83"/>
    </row>
    <row r="533" spans="12:12" ht="15.75" customHeight="1">
      <c r="L533" s="83"/>
    </row>
    <row r="534" spans="12:12" ht="15.75" customHeight="1">
      <c r="L534" s="83"/>
    </row>
    <row r="535" spans="12:12" ht="15.75" customHeight="1">
      <c r="L535" s="83"/>
    </row>
    <row r="536" spans="12:12" ht="15.75" customHeight="1">
      <c r="L536" s="83"/>
    </row>
    <row r="537" spans="12:12" ht="15.75" customHeight="1">
      <c r="L537" s="83"/>
    </row>
    <row r="538" spans="12:12" ht="15.75" customHeight="1">
      <c r="L538" s="83"/>
    </row>
    <row r="539" spans="12:12" ht="15.75" customHeight="1">
      <c r="L539" s="83"/>
    </row>
    <row r="540" spans="12:12" ht="15.75" customHeight="1">
      <c r="L540" s="83"/>
    </row>
    <row r="541" spans="12:12" ht="15.75" customHeight="1">
      <c r="L541" s="83"/>
    </row>
    <row r="542" spans="12:12" ht="15.75" customHeight="1">
      <c r="L542" s="83"/>
    </row>
    <row r="543" spans="12:12" ht="15.75" customHeight="1">
      <c r="L543" s="83"/>
    </row>
    <row r="544" spans="12:12" ht="15.75" customHeight="1">
      <c r="L544" s="83"/>
    </row>
    <row r="545" spans="12:12" ht="15.75" customHeight="1">
      <c r="L545" s="83"/>
    </row>
    <row r="546" spans="12:12" ht="15.75" customHeight="1">
      <c r="L546" s="83"/>
    </row>
    <row r="547" spans="12:12" ht="15.75" customHeight="1">
      <c r="L547" s="83"/>
    </row>
    <row r="548" spans="12:12" ht="15.75" customHeight="1">
      <c r="L548" s="83"/>
    </row>
    <row r="549" spans="12:12" ht="15.75" customHeight="1">
      <c r="L549" s="83"/>
    </row>
    <row r="550" spans="12:12" ht="15.75" customHeight="1">
      <c r="L550" s="83"/>
    </row>
    <row r="551" spans="12:12" ht="15.75" customHeight="1">
      <c r="L551" s="83"/>
    </row>
    <row r="552" spans="12:12" ht="15.75" customHeight="1">
      <c r="L552" s="83"/>
    </row>
    <row r="553" spans="12:12" ht="15.75" customHeight="1">
      <c r="L553" s="83"/>
    </row>
    <row r="554" spans="12:12" ht="15.75" customHeight="1">
      <c r="L554" s="83"/>
    </row>
    <row r="555" spans="12:12" ht="15.75" customHeight="1">
      <c r="L555" s="83"/>
    </row>
    <row r="556" spans="12:12" ht="15.75" customHeight="1">
      <c r="L556" s="83"/>
    </row>
    <row r="557" spans="12:12" ht="15.75" customHeight="1">
      <c r="L557" s="83"/>
    </row>
    <row r="558" spans="12:12" ht="15.75" customHeight="1">
      <c r="L558" s="83"/>
    </row>
    <row r="559" spans="12:12" ht="15.75" customHeight="1">
      <c r="L559" s="83"/>
    </row>
    <row r="560" spans="12:12" ht="15.75" customHeight="1">
      <c r="L560" s="83"/>
    </row>
    <row r="561" spans="12:12" ht="15.75" customHeight="1">
      <c r="L561" s="83"/>
    </row>
    <row r="562" spans="12:12" ht="15.75" customHeight="1">
      <c r="L562" s="83"/>
    </row>
    <row r="563" spans="12:12" ht="15.75" customHeight="1">
      <c r="L563" s="83"/>
    </row>
    <row r="564" spans="12:12" ht="15.75" customHeight="1">
      <c r="L564" s="83"/>
    </row>
    <row r="565" spans="12:12" ht="15.75" customHeight="1">
      <c r="L565" s="83"/>
    </row>
    <row r="566" spans="12:12" ht="15.75" customHeight="1">
      <c r="L566" s="83"/>
    </row>
    <row r="567" spans="12:12" ht="15.75" customHeight="1">
      <c r="L567" s="83"/>
    </row>
    <row r="568" spans="12:12" ht="15.75" customHeight="1">
      <c r="L568" s="83"/>
    </row>
    <row r="569" spans="12:12" ht="15.75" customHeight="1">
      <c r="L569" s="83"/>
    </row>
    <row r="570" spans="12:12" ht="15.75" customHeight="1">
      <c r="L570" s="83"/>
    </row>
    <row r="571" spans="12:12" ht="15.75" customHeight="1">
      <c r="L571" s="83"/>
    </row>
    <row r="572" spans="12:12" ht="15.75" customHeight="1">
      <c r="L572" s="83"/>
    </row>
    <row r="573" spans="12:12" ht="15.75" customHeight="1">
      <c r="L573" s="83"/>
    </row>
    <row r="574" spans="12:12" ht="15.75" customHeight="1">
      <c r="L574" s="83"/>
    </row>
    <row r="575" spans="12:12" ht="15.75" customHeight="1">
      <c r="L575" s="83"/>
    </row>
    <row r="576" spans="12:12" ht="15.75" customHeight="1">
      <c r="L576" s="83"/>
    </row>
    <row r="577" spans="12:12" ht="15.75" customHeight="1">
      <c r="L577" s="83"/>
    </row>
    <row r="578" spans="12:12" ht="15.75" customHeight="1">
      <c r="L578" s="83"/>
    </row>
    <row r="579" spans="12:12" ht="15.75" customHeight="1">
      <c r="L579" s="83"/>
    </row>
    <row r="580" spans="12:12" ht="15.75" customHeight="1">
      <c r="L580" s="83"/>
    </row>
    <row r="581" spans="12:12" ht="15.75" customHeight="1">
      <c r="L581" s="83"/>
    </row>
    <row r="582" spans="12:12" ht="15.75" customHeight="1">
      <c r="L582" s="83"/>
    </row>
    <row r="583" spans="12:12" ht="15.75" customHeight="1">
      <c r="L583" s="83"/>
    </row>
    <row r="584" spans="12:12" ht="15.75" customHeight="1">
      <c r="L584" s="83"/>
    </row>
    <row r="585" spans="12:12" ht="15.75" customHeight="1">
      <c r="L585" s="83"/>
    </row>
    <row r="586" spans="12:12" ht="15.75" customHeight="1">
      <c r="L586" s="83"/>
    </row>
    <row r="587" spans="12:12" ht="15.75" customHeight="1">
      <c r="L587" s="83"/>
    </row>
    <row r="588" spans="12:12" ht="15.75" customHeight="1">
      <c r="L588" s="83"/>
    </row>
    <row r="589" spans="12:12" ht="15.75" customHeight="1">
      <c r="L589" s="83"/>
    </row>
    <row r="590" spans="12:12" ht="15.75" customHeight="1">
      <c r="L590" s="83"/>
    </row>
    <row r="591" spans="12:12" ht="15.75" customHeight="1">
      <c r="L591" s="83"/>
    </row>
    <row r="592" spans="12:12" ht="15.75" customHeight="1">
      <c r="L592" s="83"/>
    </row>
    <row r="593" spans="12:12" ht="15.75" customHeight="1">
      <c r="L593" s="83"/>
    </row>
    <row r="594" spans="12:12" ht="15.75" customHeight="1">
      <c r="L594" s="83"/>
    </row>
    <row r="595" spans="12:12" ht="15.75" customHeight="1">
      <c r="L595" s="83"/>
    </row>
    <row r="596" spans="12:12" ht="15.75" customHeight="1">
      <c r="L596" s="83"/>
    </row>
    <row r="597" spans="12:12" ht="15.75" customHeight="1">
      <c r="L597" s="83"/>
    </row>
    <row r="598" spans="12:12" ht="15.75" customHeight="1">
      <c r="L598" s="83"/>
    </row>
    <row r="599" spans="12:12" ht="15.75" customHeight="1">
      <c r="L599" s="83"/>
    </row>
    <row r="600" spans="12:12" ht="15.75" customHeight="1">
      <c r="L600" s="83"/>
    </row>
    <row r="601" spans="12:12" ht="15.75" customHeight="1">
      <c r="L601" s="83"/>
    </row>
    <row r="602" spans="12:12" ht="15.75" customHeight="1">
      <c r="L602" s="83"/>
    </row>
    <row r="603" spans="12:12" ht="15.75" customHeight="1">
      <c r="L603" s="83"/>
    </row>
    <row r="604" spans="12:12" ht="15.75" customHeight="1">
      <c r="L604" s="83"/>
    </row>
    <row r="605" spans="12:12" ht="15.75" customHeight="1">
      <c r="L605" s="83"/>
    </row>
    <row r="606" spans="12:12" ht="15.75" customHeight="1">
      <c r="L606" s="83"/>
    </row>
    <row r="607" spans="12:12" ht="15.75" customHeight="1">
      <c r="L607" s="83"/>
    </row>
    <row r="608" spans="12:12" ht="15.75" customHeight="1">
      <c r="L608" s="83"/>
    </row>
    <row r="609" spans="12:12" ht="15.75" customHeight="1">
      <c r="L609" s="83"/>
    </row>
    <row r="610" spans="12:12" ht="15.75" customHeight="1">
      <c r="L610" s="83"/>
    </row>
    <row r="611" spans="12:12" ht="15.75" customHeight="1">
      <c r="L611" s="83"/>
    </row>
    <row r="612" spans="12:12" ht="15.75" customHeight="1">
      <c r="L612" s="83"/>
    </row>
    <row r="613" spans="12:12" ht="15.75" customHeight="1">
      <c r="L613" s="83"/>
    </row>
    <row r="614" spans="12:12" ht="15.75" customHeight="1">
      <c r="L614" s="83"/>
    </row>
    <row r="615" spans="12:12" ht="15.75" customHeight="1">
      <c r="L615" s="83"/>
    </row>
    <row r="616" spans="12:12" ht="15.75" customHeight="1">
      <c r="L616" s="83"/>
    </row>
    <row r="617" spans="12:12" ht="15.75" customHeight="1">
      <c r="L617" s="83"/>
    </row>
    <row r="618" spans="12:12" ht="15.75" customHeight="1">
      <c r="L618" s="83"/>
    </row>
    <row r="619" spans="12:12" ht="15.75" customHeight="1">
      <c r="L619" s="83"/>
    </row>
    <row r="620" spans="12:12" ht="15.75" customHeight="1">
      <c r="L620" s="83"/>
    </row>
    <row r="621" spans="12:12" ht="15.75" customHeight="1">
      <c r="L621" s="83"/>
    </row>
    <row r="622" spans="12:12" ht="15.75" customHeight="1">
      <c r="L622" s="83"/>
    </row>
    <row r="623" spans="12:12" ht="15.75" customHeight="1">
      <c r="L623" s="83"/>
    </row>
    <row r="624" spans="12:12" ht="15.75" customHeight="1">
      <c r="L624" s="83"/>
    </row>
    <row r="625" spans="12:12" ht="15.75" customHeight="1">
      <c r="L625" s="83"/>
    </row>
    <row r="626" spans="12:12" ht="15.75" customHeight="1">
      <c r="L626" s="83"/>
    </row>
    <row r="627" spans="12:12" ht="15.75" customHeight="1">
      <c r="L627" s="83"/>
    </row>
    <row r="628" spans="12:12" ht="15.75" customHeight="1">
      <c r="L628" s="83"/>
    </row>
    <row r="629" spans="12:12" ht="15.75" customHeight="1">
      <c r="L629" s="83"/>
    </row>
    <row r="630" spans="12:12" ht="15.75" customHeight="1">
      <c r="L630" s="83"/>
    </row>
    <row r="631" spans="12:12" ht="15.75" customHeight="1">
      <c r="L631" s="83"/>
    </row>
    <row r="632" spans="12:12" ht="15.75" customHeight="1">
      <c r="L632" s="83"/>
    </row>
    <row r="633" spans="12:12" ht="15.75" customHeight="1">
      <c r="L633" s="83"/>
    </row>
    <row r="634" spans="12:12" ht="15.75" customHeight="1">
      <c r="L634" s="83"/>
    </row>
    <row r="635" spans="12:12" ht="15.75" customHeight="1">
      <c r="L635" s="83"/>
    </row>
    <row r="636" spans="12:12" ht="15.75" customHeight="1">
      <c r="L636" s="83"/>
    </row>
    <row r="637" spans="12:12" ht="15.75" customHeight="1">
      <c r="L637" s="83"/>
    </row>
    <row r="638" spans="12:12" ht="15.75" customHeight="1">
      <c r="L638" s="83"/>
    </row>
    <row r="639" spans="12:12" ht="15.75" customHeight="1">
      <c r="L639" s="83"/>
    </row>
    <row r="640" spans="12:12" ht="15.75" customHeight="1">
      <c r="L640" s="83"/>
    </row>
    <row r="641" spans="12:12" ht="15.75" customHeight="1">
      <c r="L641" s="83"/>
    </row>
    <row r="642" spans="12:12" ht="15.75" customHeight="1">
      <c r="L642" s="83"/>
    </row>
    <row r="643" spans="12:12" ht="15.75" customHeight="1">
      <c r="L643" s="83"/>
    </row>
    <row r="644" spans="12:12" ht="15.75" customHeight="1">
      <c r="L644" s="83"/>
    </row>
    <row r="645" spans="12:12" ht="15.75" customHeight="1">
      <c r="L645" s="83"/>
    </row>
    <row r="646" spans="12:12" ht="15.75" customHeight="1">
      <c r="L646" s="83"/>
    </row>
    <row r="647" spans="12:12" ht="15.75" customHeight="1">
      <c r="L647" s="83"/>
    </row>
    <row r="648" spans="12:12" ht="15.75" customHeight="1">
      <c r="L648" s="83"/>
    </row>
    <row r="649" spans="12:12" ht="15.75" customHeight="1">
      <c r="L649" s="83"/>
    </row>
    <row r="650" spans="12:12" ht="15.75" customHeight="1">
      <c r="L650" s="83"/>
    </row>
    <row r="651" spans="12:12" ht="15.75" customHeight="1">
      <c r="L651" s="83"/>
    </row>
    <row r="652" spans="12:12" ht="15.75" customHeight="1">
      <c r="L652" s="83"/>
    </row>
    <row r="653" spans="12:12" ht="15.75" customHeight="1">
      <c r="L653" s="83"/>
    </row>
    <row r="654" spans="12:12" ht="15.75" customHeight="1">
      <c r="L654" s="83"/>
    </row>
    <row r="655" spans="12:12" ht="15.75" customHeight="1">
      <c r="L655" s="83"/>
    </row>
    <row r="656" spans="12:12" ht="15.75" customHeight="1">
      <c r="L656" s="83"/>
    </row>
    <row r="657" spans="12:12" ht="15.75" customHeight="1">
      <c r="L657" s="83"/>
    </row>
    <row r="658" spans="12:12" ht="15.75" customHeight="1">
      <c r="L658" s="83"/>
    </row>
    <row r="659" spans="12:12" ht="15.75" customHeight="1">
      <c r="L659" s="83"/>
    </row>
    <row r="660" spans="12:12" ht="15.75" customHeight="1">
      <c r="L660" s="83"/>
    </row>
    <row r="661" spans="12:12" ht="15.75" customHeight="1">
      <c r="L661" s="83"/>
    </row>
    <row r="662" spans="12:12" ht="15.75" customHeight="1">
      <c r="L662" s="83"/>
    </row>
    <row r="663" spans="12:12" ht="15.75" customHeight="1">
      <c r="L663" s="83"/>
    </row>
    <row r="664" spans="12:12" ht="15.75" customHeight="1">
      <c r="L664" s="83"/>
    </row>
    <row r="665" spans="12:12" ht="15.75" customHeight="1">
      <c r="L665" s="83"/>
    </row>
    <row r="666" spans="12:12" ht="15.75" customHeight="1">
      <c r="L666" s="83"/>
    </row>
    <row r="667" spans="12:12" ht="15.75" customHeight="1">
      <c r="L667" s="83"/>
    </row>
    <row r="668" spans="12:12" ht="15.75" customHeight="1">
      <c r="L668" s="83"/>
    </row>
    <row r="669" spans="12:12" ht="15.75" customHeight="1">
      <c r="L669" s="83"/>
    </row>
    <row r="670" spans="12:12" ht="15.75" customHeight="1">
      <c r="L670" s="83"/>
    </row>
    <row r="671" spans="12:12" ht="15.75" customHeight="1">
      <c r="L671" s="83"/>
    </row>
    <row r="672" spans="12:12" ht="15.75" customHeight="1">
      <c r="L672" s="83"/>
    </row>
    <row r="673" spans="12:12" ht="15.75" customHeight="1">
      <c r="L673" s="83"/>
    </row>
    <row r="674" spans="12:12" ht="15.75" customHeight="1">
      <c r="L674" s="83"/>
    </row>
    <row r="675" spans="12:12" ht="15.75" customHeight="1">
      <c r="L675" s="83"/>
    </row>
    <row r="676" spans="12:12" ht="15.75" customHeight="1">
      <c r="L676" s="83"/>
    </row>
    <row r="677" spans="12:12" ht="15.75" customHeight="1">
      <c r="L677" s="83"/>
    </row>
    <row r="678" spans="12:12" ht="15.75" customHeight="1">
      <c r="L678" s="83"/>
    </row>
    <row r="679" spans="12:12" ht="15.75" customHeight="1">
      <c r="L679" s="83"/>
    </row>
    <row r="680" spans="12:12" ht="15.75" customHeight="1">
      <c r="L680" s="83"/>
    </row>
    <row r="681" spans="12:12" ht="15.75" customHeight="1">
      <c r="L681" s="83"/>
    </row>
    <row r="682" spans="12:12" ht="15.75" customHeight="1">
      <c r="L682" s="83"/>
    </row>
    <row r="683" spans="12:12" ht="15.75" customHeight="1">
      <c r="L683" s="83"/>
    </row>
    <row r="684" spans="12:12" ht="15.75" customHeight="1">
      <c r="L684" s="83"/>
    </row>
    <row r="685" spans="12:12" ht="15.75" customHeight="1">
      <c r="L685" s="83"/>
    </row>
    <row r="686" spans="12:12" ht="15.75" customHeight="1">
      <c r="L686" s="83"/>
    </row>
    <row r="687" spans="12:12" ht="15.75" customHeight="1">
      <c r="L687" s="83"/>
    </row>
    <row r="688" spans="12:12" ht="15.75" customHeight="1">
      <c r="L688" s="83"/>
    </row>
    <row r="689" spans="12:12" ht="15.75" customHeight="1">
      <c r="L689" s="83"/>
    </row>
    <row r="690" spans="12:12" ht="15.75" customHeight="1">
      <c r="L690" s="83"/>
    </row>
    <row r="691" spans="12:12" ht="15.75" customHeight="1">
      <c r="L691" s="83"/>
    </row>
    <row r="692" spans="12:12" ht="15.75" customHeight="1">
      <c r="L692" s="83"/>
    </row>
    <row r="693" spans="12:12" ht="15.75" customHeight="1">
      <c r="L693" s="83"/>
    </row>
    <row r="694" spans="12:12" ht="15.75" customHeight="1">
      <c r="L694" s="83"/>
    </row>
    <row r="695" spans="12:12" ht="15.75" customHeight="1">
      <c r="L695" s="83"/>
    </row>
    <row r="696" spans="12:12" ht="15.75" customHeight="1">
      <c r="L696" s="83"/>
    </row>
    <row r="697" spans="12:12" ht="15.75" customHeight="1">
      <c r="L697" s="83"/>
    </row>
    <row r="698" spans="12:12" ht="15.75" customHeight="1">
      <c r="L698" s="83"/>
    </row>
    <row r="699" spans="12:12" ht="15.75" customHeight="1">
      <c r="L699" s="83"/>
    </row>
    <row r="700" spans="12:12" ht="15.75" customHeight="1">
      <c r="L700" s="83"/>
    </row>
    <row r="701" spans="12:12" ht="15.75" customHeight="1">
      <c r="L701" s="83"/>
    </row>
    <row r="702" spans="12:12" ht="15.75" customHeight="1">
      <c r="L702" s="83"/>
    </row>
    <row r="703" spans="12:12" ht="15.75" customHeight="1">
      <c r="L703" s="83"/>
    </row>
    <row r="704" spans="12:12" ht="15.75" customHeight="1">
      <c r="L704" s="83"/>
    </row>
    <row r="705" spans="12:12" ht="15.75" customHeight="1">
      <c r="L705" s="83"/>
    </row>
    <row r="706" spans="12:12" ht="15.75" customHeight="1">
      <c r="L706" s="83"/>
    </row>
    <row r="707" spans="12:12" ht="15.75" customHeight="1">
      <c r="L707" s="83"/>
    </row>
    <row r="708" spans="12:12" ht="15.75" customHeight="1">
      <c r="L708" s="83"/>
    </row>
    <row r="709" spans="12:12" ht="15.75" customHeight="1">
      <c r="L709" s="83"/>
    </row>
    <row r="710" spans="12:12" ht="15.75" customHeight="1">
      <c r="L710" s="83"/>
    </row>
    <row r="711" spans="12:12" ht="15.75" customHeight="1">
      <c r="L711" s="83"/>
    </row>
    <row r="712" spans="12:12" ht="15.75" customHeight="1">
      <c r="L712" s="83"/>
    </row>
    <row r="713" spans="12:12" ht="15.75" customHeight="1">
      <c r="L713" s="83"/>
    </row>
    <row r="714" spans="12:12" ht="15.75" customHeight="1">
      <c r="L714" s="83"/>
    </row>
    <row r="715" spans="12:12" ht="15.75" customHeight="1">
      <c r="L715" s="83"/>
    </row>
    <row r="716" spans="12:12" ht="15.75" customHeight="1">
      <c r="L716" s="83"/>
    </row>
    <row r="717" spans="12:12" ht="15.75" customHeight="1">
      <c r="L717" s="83"/>
    </row>
    <row r="718" spans="12:12" ht="15.75" customHeight="1">
      <c r="L718" s="83"/>
    </row>
    <row r="719" spans="12:12" ht="15.75" customHeight="1">
      <c r="L719" s="83"/>
    </row>
    <row r="720" spans="12:12" ht="15.75" customHeight="1">
      <c r="L720" s="83"/>
    </row>
    <row r="721" spans="12:12" ht="15.75" customHeight="1">
      <c r="L721" s="83"/>
    </row>
    <row r="722" spans="12:12" ht="15.75" customHeight="1">
      <c r="L722" s="83"/>
    </row>
    <row r="723" spans="12:12" ht="15.75" customHeight="1">
      <c r="L723" s="83"/>
    </row>
    <row r="724" spans="12:12" ht="15.75" customHeight="1">
      <c r="L724" s="83"/>
    </row>
    <row r="725" spans="12:12" ht="15.75" customHeight="1">
      <c r="L725" s="83"/>
    </row>
    <row r="726" spans="12:12" ht="15.75" customHeight="1">
      <c r="L726" s="83"/>
    </row>
    <row r="727" spans="12:12" ht="15.75" customHeight="1">
      <c r="L727" s="83"/>
    </row>
    <row r="728" spans="12:12" ht="15.75" customHeight="1">
      <c r="L728" s="83"/>
    </row>
    <row r="729" spans="12:12" ht="15.75" customHeight="1">
      <c r="L729" s="83"/>
    </row>
    <row r="730" spans="12:12" ht="15.75" customHeight="1">
      <c r="L730" s="83"/>
    </row>
    <row r="731" spans="12:12" ht="15.75" customHeight="1">
      <c r="L731" s="83"/>
    </row>
    <row r="732" spans="12:12" ht="15.75" customHeight="1">
      <c r="L732" s="83"/>
    </row>
    <row r="733" spans="12:12" ht="15.75" customHeight="1">
      <c r="L733" s="83"/>
    </row>
    <row r="734" spans="12:12" ht="15.75" customHeight="1">
      <c r="L734" s="83"/>
    </row>
    <row r="735" spans="12:12" ht="15.75" customHeight="1">
      <c r="L735" s="83"/>
    </row>
    <row r="736" spans="12:12" ht="15.75" customHeight="1">
      <c r="L736" s="83"/>
    </row>
    <row r="737" spans="12:12" ht="15.75" customHeight="1">
      <c r="L737" s="83"/>
    </row>
    <row r="738" spans="12:12" ht="15.75" customHeight="1">
      <c r="L738" s="83"/>
    </row>
    <row r="739" spans="12:12" ht="15.75" customHeight="1">
      <c r="L739" s="83"/>
    </row>
    <row r="740" spans="12:12" ht="15.75" customHeight="1">
      <c r="L740" s="83"/>
    </row>
    <row r="741" spans="12:12" ht="15.75" customHeight="1">
      <c r="L741" s="83"/>
    </row>
    <row r="742" spans="12:12" ht="15.75" customHeight="1">
      <c r="L742" s="83"/>
    </row>
    <row r="743" spans="12:12" ht="15.75" customHeight="1">
      <c r="L743" s="83"/>
    </row>
    <row r="744" spans="12:12" ht="15.75" customHeight="1">
      <c r="L744" s="83"/>
    </row>
    <row r="745" spans="12:12" ht="15.75" customHeight="1">
      <c r="L745" s="83"/>
    </row>
    <row r="746" spans="12:12" ht="15.75" customHeight="1">
      <c r="L746" s="83"/>
    </row>
    <row r="747" spans="12:12" ht="15.75" customHeight="1">
      <c r="L747" s="83"/>
    </row>
    <row r="748" spans="12:12" ht="15.75" customHeight="1">
      <c r="L748" s="83"/>
    </row>
    <row r="749" spans="12:12" ht="15.75" customHeight="1">
      <c r="L749" s="83"/>
    </row>
    <row r="750" spans="12:12" ht="15.75" customHeight="1">
      <c r="L750" s="83"/>
    </row>
    <row r="751" spans="12:12" ht="15.75" customHeight="1">
      <c r="L751" s="83"/>
    </row>
    <row r="752" spans="12:12" ht="15.75" customHeight="1">
      <c r="L752" s="83"/>
    </row>
    <row r="753" spans="12:12" ht="15.75" customHeight="1">
      <c r="L753" s="83"/>
    </row>
    <row r="754" spans="12:12" ht="15.75" customHeight="1">
      <c r="L754" s="83"/>
    </row>
    <row r="755" spans="12:12" ht="15.75" customHeight="1">
      <c r="L755" s="83"/>
    </row>
    <row r="756" spans="12:12" ht="15.75" customHeight="1">
      <c r="L756" s="83"/>
    </row>
    <row r="757" spans="12:12" ht="15.75" customHeight="1">
      <c r="L757" s="83"/>
    </row>
    <row r="758" spans="12:12" ht="15.75" customHeight="1">
      <c r="L758" s="83"/>
    </row>
    <row r="759" spans="12:12" ht="15.75" customHeight="1">
      <c r="L759" s="83"/>
    </row>
    <row r="760" spans="12:12" ht="15.75" customHeight="1">
      <c r="L760" s="83"/>
    </row>
    <row r="761" spans="12:12" ht="15.75" customHeight="1">
      <c r="L761" s="83"/>
    </row>
    <row r="762" spans="12:12" ht="15.75" customHeight="1">
      <c r="L762" s="83"/>
    </row>
    <row r="763" spans="12:12" ht="15.75" customHeight="1">
      <c r="L763" s="83"/>
    </row>
    <row r="764" spans="12:12" ht="15.75" customHeight="1">
      <c r="L764" s="83"/>
    </row>
    <row r="765" spans="12:12" ht="15.75" customHeight="1">
      <c r="L765" s="83"/>
    </row>
    <row r="766" spans="12:12" ht="15.75" customHeight="1">
      <c r="L766" s="83"/>
    </row>
    <row r="767" spans="12:12" ht="15.75" customHeight="1">
      <c r="L767" s="83"/>
    </row>
    <row r="768" spans="12:12" ht="15.75" customHeight="1">
      <c r="L768" s="83"/>
    </row>
    <row r="769" spans="12:12" ht="15.75" customHeight="1">
      <c r="L769" s="83"/>
    </row>
    <row r="770" spans="12:12" ht="15.75" customHeight="1">
      <c r="L770" s="83"/>
    </row>
    <row r="771" spans="12:12" ht="15.75" customHeight="1">
      <c r="L771" s="83"/>
    </row>
    <row r="772" spans="12:12" ht="15.75" customHeight="1">
      <c r="L772" s="83"/>
    </row>
    <row r="773" spans="12:12" ht="15.75" customHeight="1">
      <c r="L773" s="83"/>
    </row>
    <row r="774" spans="12:12" ht="15.75" customHeight="1">
      <c r="L774" s="83"/>
    </row>
    <row r="775" spans="12:12" ht="15.75" customHeight="1">
      <c r="L775" s="83"/>
    </row>
    <row r="776" spans="12:12" ht="15.75" customHeight="1">
      <c r="L776" s="83"/>
    </row>
    <row r="777" spans="12:12" ht="15.75" customHeight="1">
      <c r="L777" s="83"/>
    </row>
    <row r="778" spans="12:12" ht="15.75" customHeight="1">
      <c r="L778" s="83"/>
    </row>
    <row r="779" spans="12:12" ht="15.75" customHeight="1">
      <c r="L779" s="83"/>
    </row>
    <row r="780" spans="12:12" ht="15.75" customHeight="1">
      <c r="L780" s="83"/>
    </row>
    <row r="781" spans="12:12" ht="15.75" customHeight="1">
      <c r="L781" s="83"/>
    </row>
    <row r="782" spans="12:12" ht="15.75" customHeight="1">
      <c r="L782" s="83"/>
    </row>
    <row r="783" spans="12:12" ht="15.75" customHeight="1">
      <c r="L783" s="83"/>
    </row>
    <row r="784" spans="12:12" ht="15.75" customHeight="1">
      <c r="L784" s="83"/>
    </row>
    <row r="785" spans="12:12" ht="15.75" customHeight="1">
      <c r="L785" s="83"/>
    </row>
    <row r="786" spans="12:12" ht="15.75" customHeight="1">
      <c r="L786" s="83"/>
    </row>
    <row r="787" spans="12:12" ht="15.75" customHeight="1">
      <c r="L787" s="83"/>
    </row>
    <row r="788" spans="12:12" ht="15.75" customHeight="1">
      <c r="L788" s="83"/>
    </row>
    <row r="789" spans="12:12" ht="15.75" customHeight="1">
      <c r="L789" s="83"/>
    </row>
    <row r="790" spans="12:12" ht="15.75" customHeight="1">
      <c r="L790" s="83"/>
    </row>
    <row r="791" spans="12:12" ht="15.75" customHeight="1">
      <c r="L791" s="83"/>
    </row>
    <row r="792" spans="12:12" ht="15.75" customHeight="1">
      <c r="L792" s="83"/>
    </row>
    <row r="793" spans="12:12" ht="15.75" customHeight="1">
      <c r="L793" s="83"/>
    </row>
    <row r="794" spans="12:12" ht="15.75" customHeight="1">
      <c r="L794" s="83"/>
    </row>
    <row r="795" spans="12:12" ht="15.75" customHeight="1">
      <c r="L795" s="83"/>
    </row>
    <row r="796" spans="12:12" ht="15.75" customHeight="1">
      <c r="L796" s="83"/>
    </row>
    <row r="797" spans="12:12" ht="15.75" customHeight="1">
      <c r="L797" s="83"/>
    </row>
    <row r="798" spans="12:12" ht="15.75" customHeight="1">
      <c r="L798" s="83"/>
    </row>
    <row r="799" spans="12:12" ht="15.75" customHeight="1">
      <c r="L799" s="83"/>
    </row>
    <row r="800" spans="12:12" ht="15.75" customHeight="1">
      <c r="L800" s="83"/>
    </row>
    <row r="801" spans="12:12" ht="15.75" customHeight="1">
      <c r="L801" s="83"/>
    </row>
    <row r="802" spans="12:12" ht="15.75" customHeight="1">
      <c r="L802" s="83"/>
    </row>
    <row r="803" spans="12:12" ht="15.75" customHeight="1">
      <c r="L803" s="83"/>
    </row>
    <row r="804" spans="12:12" ht="15.75" customHeight="1">
      <c r="L804" s="83"/>
    </row>
    <row r="805" spans="12:12" ht="15.75" customHeight="1">
      <c r="L805" s="83"/>
    </row>
    <row r="806" spans="12:12" ht="15.75" customHeight="1">
      <c r="L806" s="83"/>
    </row>
    <row r="807" spans="12:12" ht="15.75" customHeight="1">
      <c r="L807" s="83"/>
    </row>
    <row r="808" spans="12:12" ht="15.75" customHeight="1">
      <c r="L808" s="83"/>
    </row>
    <row r="809" spans="12:12" ht="15.75" customHeight="1">
      <c r="L809" s="83"/>
    </row>
    <row r="810" spans="12:12" ht="15.75" customHeight="1">
      <c r="L810" s="83"/>
    </row>
    <row r="811" spans="12:12" ht="15.75" customHeight="1">
      <c r="L811" s="83"/>
    </row>
    <row r="812" spans="12:12" ht="15.75" customHeight="1">
      <c r="L812" s="83"/>
    </row>
    <row r="813" spans="12:12" ht="15.75" customHeight="1">
      <c r="L813" s="83"/>
    </row>
    <row r="814" spans="12:12" ht="15.75" customHeight="1">
      <c r="L814" s="83"/>
    </row>
    <row r="815" spans="12:12" ht="15.75" customHeight="1">
      <c r="L815" s="83"/>
    </row>
    <row r="816" spans="12:12" ht="15.75" customHeight="1">
      <c r="L816" s="83"/>
    </row>
    <row r="817" spans="12:12" ht="15.75" customHeight="1">
      <c r="L817" s="83"/>
    </row>
    <row r="818" spans="12:12" ht="15.75" customHeight="1">
      <c r="L818" s="83"/>
    </row>
    <row r="819" spans="12:12" ht="15.75" customHeight="1">
      <c r="L819" s="83"/>
    </row>
    <row r="820" spans="12:12" ht="15.75" customHeight="1">
      <c r="L820" s="83"/>
    </row>
    <row r="821" spans="12:12" ht="15.75" customHeight="1">
      <c r="L821" s="83"/>
    </row>
    <row r="822" spans="12:12" ht="15.75" customHeight="1">
      <c r="L822" s="83"/>
    </row>
    <row r="823" spans="12:12" ht="15.75" customHeight="1">
      <c r="L823" s="83"/>
    </row>
    <row r="824" spans="12:12" ht="15.75" customHeight="1">
      <c r="L824" s="83"/>
    </row>
    <row r="825" spans="12:12" ht="15.75" customHeight="1">
      <c r="L825" s="83"/>
    </row>
    <row r="826" spans="12:12" ht="15.75" customHeight="1">
      <c r="L826" s="83"/>
    </row>
    <row r="827" spans="12:12" ht="15.75" customHeight="1">
      <c r="L827" s="83"/>
    </row>
    <row r="828" spans="12:12" ht="15.75" customHeight="1">
      <c r="L828" s="83"/>
    </row>
    <row r="829" spans="12:12" ht="15.75" customHeight="1">
      <c r="L829" s="83"/>
    </row>
    <row r="830" spans="12:12" ht="15.75" customHeight="1">
      <c r="L830" s="83"/>
    </row>
    <row r="831" spans="12:12" ht="15.75" customHeight="1">
      <c r="L831" s="83"/>
    </row>
    <row r="832" spans="12:12" ht="15.75" customHeight="1">
      <c r="L832" s="83"/>
    </row>
    <row r="833" spans="12:12" ht="15.75" customHeight="1">
      <c r="L833" s="83"/>
    </row>
    <row r="834" spans="12:12" ht="15.75" customHeight="1">
      <c r="L834" s="83"/>
    </row>
    <row r="835" spans="12:12" ht="15.75" customHeight="1">
      <c r="L835" s="83"/>
    </row>
    <row r="836" spans="12:12" ht="15.75" customHeight="1">
      <c r="L836" s="83"/>
    </row>
    <row r="837" spans="12:12" ht="15.75" customHeight="1">
      <c r="L837" s="83"/>
    </row>
    <row r="838" spans="12:12" ht="15.75" customHeight="1">
      <c r="L838" s="83"/>
    </row>
    <row r="839" spans="12:12" ht="15.75" customHeight="1">
      <c r="L839" s="83"/>
    </row>
    <row r="840" spans="12:12" ht="15.75" customHeight="1">
      <c r="L840" s="83"/>
    </row>
    <row r="841" spans="12:12" ht="15.75" customHeight="1">
      <c r="L841" s="83"/>
    </row>
    <row r="842" spans="12:12" ht="15.75" customHeight="1">
      <c r="L842" s="83"/>
    </row>
    <row r="843" spans="12:12" ht="15.75" customHeight="1">
      <c r="L843" s="83"/>
    </row>
    <row r="844" spans="12:12" ht="15.75" customHeight="1">
      <c r="L844" s="83"/>
    </row>
    <row r="845" spans="12:12" ht="15.75" customHeight="1">
      <c r="L845" s="83"/>
    </row>
    <row r="846" spans="12:12" ht="15.75" customHeight="1">
      <c r="L846" s="83"/>
    </row>
    <row r="847" spans="12:12" ht="15.75" customHeight="1">
      <c r="L847" s="83"/>
    </row>
    <row r="848" spans="12:12" ht="15.75" customHeight="1">
      <c r="L848" s="83"/>
    </row>
    <row r="849" spans="12:12" ht="15.75" customHeight="1">
      <c r="L849" s="83"/>
    </row>
    <row r="850" spans="12:12" ht="15.75" customHeight="1">
      <c r="L850" s="83"/>
    </row>
    <row r="851" spans="12:12" ht="15.75" customHeight="1">
      <c r="L851" s="83"/>
    </row>
    <row r="852" spans="12:12" ht="15.75" customHeight="1">
      <c r="L852" s="83"/>
    </row>
    <row r="853" spans="12:12" ht="15.75" customHeight="1">
      <c r="L853" s="83"/>
    </row>
    <row r="854" spans="12:12" ht="15.75" customHeight="1">
      <c r="L854" s="83"/>
    </row>
    <row r="855" spans="12:12" ht="15.75" customHeight="1">
      <c r="L855" s="83"/>
    </row>
    <row r="856" spans="12:12" ht="15.75" customHeight="1">
      <c r="L856" s="83"/>
    </row>
    <row r="857" spans="12:12" ht="15.75" customHeight="1">
      <c r="L857" s="83"/>
    </row>
    <row r="858" spans="12:12" ht="15.75" customHeight="1">
      <c r="L858" s="83"/>
    </row>
    <row r="859" spans="12:12" ht="15.75" customHeight="1">
      <c r="L859" s="83"/>
    </row>
    <row r="860" spans="12:12" ht="15.75" customHeight="1">
      <c r="L860" s="83"/>
    </row>
    <row r="861" spans="12:12" ht="15.75" customHeight="1">
      <c r="L861" s="83"/>
    </row>
    <row r="862" spans="12:12" ht="15.75" customHeight="1">
      <c r="L862" s="83"/>
    </row>
    <row r="863" spans="12:12" ht="15.75" customHeight="1">
      <c r="L863" s="83"/>
    </row>
    <row r="864" spans="12:12" ht="15.75" customHeight="1">
      <c r="L864" s="83"/>
    </row>
    <row r="865" spans="12:12" ht="15.75" customHeight="1">
      <c r="L865" s="83"/>
    </row>
    <row r="866" spans="12:12" ht="15.75" customHeight="1">
      <c r="L866" s="83"/>
    </row>
    <row r="867" spans="12:12" ht="15.75" customHeight="1">
      <c r="L867" s="83"/>
    </row>
    <row r="868" spans="12:12" ht="15.75" customHeight="1">
      <c r="L868" s="83"/>
    </row>
    <row r="869" spans="12:12" ht="15.75" customHeight="1">
      <c r="L869" s="83"/>
    </row>
    <row r="870" spans="12:12" ht="15.75" customHeight="1">
      <c r="L870" s="83"/>
    </row>
    <row r="871" spans="12:12" ht="15.75" customHeight="1">
      <c r="L871" s="83"/>
    </row>
    <row r="872" spans="12:12" ht="15.75" customHeight="1">
      <c r="L872" s="83"/>
    </row>
    <row r="873" spans="12:12" ht="15.75" customHeight="1">
      <c r="L873" s="83"/>
    </row>
    <row r="874" spans="12:12" ht="15.75" customHeight="1">
      <c r="L874" s="83"/>
    </row>
    <row r="875" spans="12:12" ht="15.75" customHeight="1">
      <c r="L875" s="83"/>
    </row>
    <row r="876" spans="12:12" ht="15.75" customHeight="1">
      <c r="L876" s="83"/>
    </row>
    <row r="877" spans="12:12" ht="15.75" customHeight="1">
      <c r="L877" s="83"/>
    </row>
    <row r="878" spans="12:12" ht="15.75" customHeight="1">
      <c r="L878" s="83"/>
    </row>
    <row r="879" spans="12:12" ht="15.75" customHeight="1">
      <c r="L879" s="83"/>
    </row>
    <row r="880" spans="12:12" ht="15.75" customHeight="1">
      <c r="L880" s="83"/>
    </row>
    <row r="881" spans="12:12" ht="15.75" customHeight="1">
      <c r="L881" s="83"/>
    </row>
    <row r="882" spans="12:12" ht="15.75" customHeight="1">
      <c r="L882" s="83"/>
    </row>
    <row r="883" spans="12:12" ht="15.75" customHeight="1">
      <c r="L883" s="83"/>
    </row>
    <row r="884" spans="12:12" ht="15.75" customHeight="1">
      <c r="L884" s="83"/>
    </row>
    <row r="885" spans="12:12" ht="15.75" customHeight="1">
      <c r="L885" s="83"/>
    </row>
    <row r="886" spans="12:12" ht="15.75" customHeight="1">
      <c r="L886" s="83"/>
    </row>
    <row r="887" spans="12:12" ht="15.75" customHeight="1">
      <c r="L887" s="83"/>
    </row>
    <row r="888" spans="12:12" ht="15.75" customHeight="1">
      <c r="L888" s="83"/>
    </row>
    <row r="889" spans="12:12" ht="15.75" customHeight="1">
      <c r="L889" s="83"/>
    </row>
    <row r="890" spans="12:12" ht="15.75" customHeight="1">
      <c r="L890" s="83"/>
    </row>
    <row r="891" spans="12:12" ht="15.75" customHeight="1">
      <c r="L891" s="83"/>
    </row>
    <row r="892" spans="12:12" ht="15.75" customHeight="1">
      <c r="L892" s="83"/>
    </row>
    <row r="893" spans="12:12" ht="15.75" customHeight="1">
      <c r="L893" s="83"/>
    </row>
    <row r="894" spans="12:12" ht="15.75" customHeight="1">
      <c r="L894" s="83"/>
    </row>
    <row r="895" spans="12:12" ht="15.75" customHeight="1">
      <c r="L895" s="83"/>
    </row>
    <row r="896" spans="12:12" ht="15.75" customHeight="1">
      <c r="L896" s="83"/>
    </row>
    <row r="897" spans="12:12" ht="15.75" customHeight="1">
      <c r="L897" s="83"/>
    </row>
    <row r="898" spans="12:12" ht="15.75" customHeight="1">
      <c r="L898" s="83"/>
    </row>
    <row r="899" spans="12:12" ht="15.75" customHeight="1">
      <c r="L899" s="83"/>
    </row>
    <row r="900" spans="12:12" ht="15.75" customHeight="1">
      <c r="L900" s="83"/>
    </row>
    <row r="901" spans="12:12" ht="15.75" customHeight="1">
      <c r="L901" s="83"/>
    </row>
    <row r="902" spans="12:12" ht="15.75" customHeight="1">
      <c r="L902" s="83"/>
    </row>
    <row r="903" spans="12:12" ht="15.75" customHeight="1">
      <c r="L903" s="83"/>
    </row>
    <row r="904" spans="12:12" ht="15.75" customHeight="1">
      <c r="L904" s="83"/>
    </row>
    <row r="905" spans="12:12" ht="15.75" customHeight="1">
      <c r="L905" s="83"/>
    </row>
    <row r="906" spans="12:12" ht="15.75" customHeight="1">
      <c r="L906" s="83"/>
    </row>
    <row r="907" spans="12:12" ht="15.75" customHeight="1">
      <c r="L907" s="83"/>
    </row>
    <row r="908" spans="12:12" ht="15.75" customHeight="1">
      <c r="L908" s="83"/>
    </row>
    <row r="909" spans="12:12" ht="15.75" customHeight="1">
      <c r="L909" s="83"/>
    </row>
    <row r="910" spans="12:12" ht="15.75" customHeight="1">
      <c r="L910" s="83"/>
    </row>
    <row r="911" spans="12:12" ht="15.75" customHeight="1">
      <c r="L911" s="83"/>
    </row>
    <row r="912" spans="12:12" ht="15.75" customHeight="1">
      <c r="L912" s="83"/>
    </row>
    <row r="913" spans="12:12" ht="15.75" customHeight="1">
      <c r="L913" s="83"/>
    </row>
    <row r="914" spans="12:12" ht="15.75" customHeight="1">
      <c r="L914" s="83"/>
    </row>
    <row r="915" spans="12:12" ht="15.75" customHeight="1">
      <c r="L915" s="83"/>
    </row>
    <row r="916" spans="12:12" ht="15.75" customHeight="1">
      <c r="L916" s="83"/>
    </row>
    <row r="917" spans="12:12" ht="15.75" customHeight="1">
      <c r="L917" s="83"/>
    </row>
    <row r="918" spans="12:12" ht="15.75" customHeight="1">
      <c r="L918" s="83"/>
    </row>
    <row r="919" spans="12:12" ht="15.75" customHeight="1">
      <c r="L919" s="83"/>
    </row>
    <row r="920" spans="12:12" ht="15.75" customHeight="1">
      <c r="L920" s="83"/>
    </row>
    <row r="921" spans="12:12" ht="15.75" customHeight="1">
      <c r="L921" s="83"/>
    </row>
    <row r="922" spans="12:12" ht="15.75" customHeight="1">
      <c r="L922" s="83"/>
    </row>
    <row r="923" spans="12:12" ht="15.75" customHeight="1">
      <c r="L923" s="83"/>
    </row>
    <row r="924" spans="12:12" ht="15.75" customHeight="1">
      <c r="L924" s="83"/>
    </row>
    <row r="925" spans="12:12" ht="15.75" customHeight="1">
      <c r="L925" s="83"/>
    </row>
    <row r="926" spans="12:12" ht="15.75" customHeight="1">
      <c r="L926" s="83"/>
    </row>
    <row r="927" spans="12:12" ht="15.75" customHeight="1">
      <c r="L927" s="83"/>
    </row>
    <row r="928" spans="12:12" ht="15.75" customHeight="1">
      <c r="L928" s="83"/>
    </row>
    <row r="929" spans="12:12" ht="15.75" customHeight="1">
      <c r="L929" s="83"/>
    </row>
    <row r="930" spans="12:12" ht="15.75" customHeight="1">
      <c r="L930" s="83"/>
    </row>
    <row r="931" spans="12:12" ht="15.75" customHeight="1">
      <c r="L931" s="83"/>
    </row>
    <row r="932" spans="12:12" ht="15.75" customHeight="1">
      <c r="L932" s="83"/>
    </row>
    <row r="933" spans="12:12" ht="15.75" customHeight="1">
      <c r="L933" s="83"/>
    </row>
    <row r="934" spans="12:12" ht="15.75" customHeight="1">
      <c r="L934" s="83"/>
    </row>
    <row r="935" spans="12:12" ht="15.75" customHeight="1">
      <c r="L935" s="83"/>
    </row>
    <row r="936" spans="12:12" ht="15.75" customHeight="1">
      <c r="L936" s="83"/>
    </row>
    <row r="937" spans="12:12" ht="15.75" customHeight="1">
      <c r="L937" s="83"/>
    </row>
    <row r="938" spans="12:12" ht="15.75" customHeight="1">
      <c r="L938" s="83"/>
    </row>
    <row r="939" spans="12:12" ht="15.75" customHeight="1">
      <c r="L939" s="83"/>
    </row>
    <row r="940" spans="12:12" ht="15.75" customHeight="1">
      <c r="L940" s="83"/>
    </row>
    <row r="941" spans="12:12" ht="15.75" customHeight="1">
      <c r="L941" s="83"/>
    </row>
    <row r="942" spans="12:12" ht="15.75" customHeight="1">
      <c r="L942" s="83"/>
    </row>
    <row r="943" spans="12:12" ht="15.75" customHeight="1">
      <c r="L943" s="83"/>
    </row>
    <row r="944" spans="12:12" ht="15.75" customHeight="1">
      <c r="L944" s="83"/>
    </row>
    <row r="945" spans="12:12" ht="15.75" customHeight="1">
      <c r="L945" s="83"/>
    </row>
    <row r="946" spans="12:12" ht="15.75" customHeight="1">
      <c r="L946" s="83"/>
    </row>
    <row r="947" spans="12:12" ht="15.75" customHeight="1">
      <c r="L947" s="83"/>
    </row>
    <row r="948" spans="12:12" ht="15.75" customHeight="1">
      <c r="L948" s="83"/>
    </row>
    <row r="949" spans="12:12" ht="15.75" customHeight="1">
      <c r="L949" s="83"/>
    </row>
    <row r="950" spans="12:12" ht="15.75" customHeight="1">
      <c r="L950" s="83"/>
    </row>
    <row r="951" spans="12:12" ht="15.75" customHeight="1">
      <c r="L951" s="83"/>
    </row>
    <row r="952" spans="12:12" ht="15.75" customHeight="1">
      <c r="L952" s="83"/>
    </row>
    <row r="953" spans="12:12" ht="15.75" customHeight="1">
      <c r="L953" s="83"/>
    </row>
    <row r="954" spans="12:12" ht="15.75" customHeight="1">
      <c r="L954" s="83"/>
    </row>
    <row r="955" spans="12:12" ht="15.75" customHeight="1">
      <c r="L955" s="83"/>
    </row>
    <row r="956" spans="12:12" ht="15.75" customHeight="1">
      <c r="L956" s="83"/>
    </row>
    <row r="957" spans="12:12" ht="15.75" customHeight="1">
      <c r="L957" s="83"/>
    </row>
    <row r="958" spans="12:12" ht="15.75" customHeight="1">
      <c r="L958" s="83"/>
    </row>
    <row r="959" spans="12:12" ht="15.75" customHeight="1">
      <c r="L959" s="83"/>
    </row>
    <row r="960" spans="12:12" ht="15.75" customHeight="1">
      <c r="L960" s="83"/>
    </row>
    <row r="961" spans="12:12" ht="15.75" customHeight="1">
      <c r="L961" s="83"/>
    </row>
    <row r="962" spans="12:12" ht="15.75" customHeight="1">
      <c r="L962" s="83"/>
    </row>
    <row r="963" spans="12:12" ht="15.75" customHeight="1">
      <c r="L963" s="83"/>
    </row>
    <row r="964" spans="12:12" ht="15.75" customHeight="1">
      <c r="L964" s="83"/>
    </row>
    <row r="965" spans="12:12" ht="15.75" customHeight="1">
      <c r="L965" s="83"/>
    </row>
    <row r="966" spans="12:12" ht="15.75" customHeight="1">
      <c r="L966" s="83"/>
    </row>
    <row r="967" spans="12:12" ht="15.75" customHeight="1">
      <c r="L967" s="83"/>
    </row>
    <row r="968" spans="12:12" ht="15.75" customHeight="1">
      <c r="L968" s="83"/>
    </row>
    <row r="969" spans="12:12" ht="15.75" customHeight="1">
      <c r="L969" s="83"/>
    </row>
    <row r="970" spans="12:12" ht="15.75" customHeight="1">
      <c r="L970" s="83"/>
    </row>
    <row r="971" spans="12:12" ht="15.75" customHeight="1">
      <c r="L971" s="83"/>
    </row>
    <row r="972" spans="12:12" ht="15.75" customHeight="1">
      <c r="L972" s="83"/>
    </row>
    <row r="973" spans="12:12" ht="15.75" customHeight="1">
      <c r="L973" s="83"/>
    </row>
    <row r="974" spans="12:12" ht="15.75" customHeight="1">
      <c r="L974" s="83"/>
    </row>
    <row r="975" spans="12:12" ht="15.75" customHeight="1">
      <c r="L975" s="83"/>
    </row>
    <row r="976" spans="12:12" ht="15.75" customHeight="1">
      <c r="L976" s="83"/>
    </row>
    <row r="977" spans="12:12" ht="15.75" customHeight="1">
      <c r="L977" s="83"/>
    </row>
    <row r="978" spans="12:12" ht="15.75" customHeight="1">
      <c r="L978" s="83"/>
    </row>
    <row r="979" spans="12:12" ht="15.75" customHeight="1">
      <c r="L979" s="83"/>
    </row>
    <row r="980" spans="12:12" ht="15.75" customHeight="1">
      <c r="L980" s="83"/>
    </row>
    <row r="981" spans="12:12" ht="15.75" customHeight="1">
      <c r="L981" s="83"/>
    </row>
    <row r="982" spans="12:12" ht="15.75" customHeight="1">
      <c r="L982" s="83"/>
    </row>
    <row r="983" spans="12:12" ht="15.75" customHeight="1">
      <c r="L983" s="83"/>
    </row>
    <row r="984" spans="12:12" ht="15.75" customHeight="1">
      <c r="L984" s="83"/>
    </row>
    <row r="985" spans="12:12" ht="15.75" customHeight="1">
      <c r="L985" s="83"/>
    </row>
    <row r="986" spans="12:12" ht="15.75" customHeight="1">
      <c r="L986" s="83"/>
    </row>
    <row r="987" spans="12:12" ht="15.75" customHeight="1">
      <c r="L987" s="83"/>
    </row>
    <row r="988" spans="12:12" ht="15.75" customHeight="1">
      <c r="L988" s="83"/>
    </row>
    <row r="989" spans="12:12" ht="15.75" customHeight="1">
      <c r="L989" s="83"/>
    </row>
    <row r="990" spans="12:12" ht="15.75" customHeight="1">
      <c r="L990" s="83"/>
    </row>
    <row r="991" spans="12:12" ht="15.75" customHeight="1">
      <c r="L991" s="83"/>
    </row>
    <row r="992" spans="12:12" ht="15.75" customHeight="1">
      <c r="L992" s="83"/>
    </row>
    <row r="993" spans="12:12" ht="15.75" customHeight="1">
      <c r="L993" s="83"/>
    </row>
    <row r="994" spans="12:12" ht="15.75" customHeight="1">
      <c r="L994" s="83"/>
    </row>
    <row r="995" spans="12:12" ht="15.75" customHeight="1">
      <c r="L995" s="83"/>
    </row>
    <row r="996" spans="12:12" ht="15.75" customHeight="1">
      <c r="L996" s="83"/>
    </row>
    <row r="997" spans="12:12" ht="15.75" customHeight="1">
      <c r="L997" s="83"/>
    </row>
    <row r="998" spans="12:12" ht="15.75" customHeight="1">
      <c r="L998" s="83"/>
    </row>
    <row r="999" spans="12:12" ht="15.75" customHeight="1">
      <c r="L999" s="83"/>
    </row>
    <row r="1000" spans="12:12" ht="15.75" customHeight="1">
      <c r="L1000" s="83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00FF"/>
  </sheetPr>
  <dimension ref="A1:AH994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4.85714285714286" customWidth="1"/>
    <col min="3" max="3" width="4.42857142857143" customWidth="1"/>
    <col min="4" max="4" width="9.28571428571429" customWidth="1"/>
    <col min="5" max="5" width="9.57142857142857" customWidth="1"/>
    <col min="6" max="6" width="7.85714285714286" customWidth="1"/>
    <col min="7" max="7" width="10" customWidth="1"/>
    <col min="8" max="8" width="10.8571428571429" customWidth="1"/>
    <col min="9" max="9" width="6.85714285714286" customWidth="1"/>
    <col min="10" max="10" width="4.14285714285714" customWidth="1"/>
    <col min="11" max="11" width="6" customWidth="1"/>
    <col min="12" max="12" width="4.57142857142857" customWidth="1"/>
    <col min="13" max="13" width="2.85714285714286" customWidth="1"/>
    <col min="14" max="14" width="6" customWidth="1"/>
    <col min="15" max="16" width="4.57142857142857" customWidth="1"/>
    <col min="17" max="17" width="15.2857142857143" customWidth="1"/>
    <col min="18" max="34" width="8.14285714285714" customWidth="1"/>
  </cols>
  <sheetData>
    <row r="1" spans="1:34" ht="18" customHeight="1">
      <c r="A1" s="14" t="s">
        <v>0</v>
      </c>
      <c s="14"/>
      <c s="15"/>
      <c s="15"/>
      <c s="15"/>
      <c s="16"/>
      <c s="17"/>
      <c s="17"/>
      <c s="17"/>
      <c s="84"/>
      <c s="19"/>
      <c s="80"/>
      <c s="20"/>
      <c s="19"/>
      <c s="80"/>
      <c s="9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4" ht="13.5" customHeight="1">
      <c r="A2" s="15" t="s">
        <v>1</v>
      </c>
      <c s="15"/>
      <c s="15"/>
      <c s="15"/>
      <c s="15"/>
      <c s="16"/>
      <c s="17"/>
      <c s="17"/>
      <c s="17"/>
      <c s="84"/>
      <c s="19"/>
      <c s="80"/>
      <c s="20"/>
      <c s="19"/>
      <c s="80"/>
      <c s="9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4" ht="4.5" customHeight="1">
      <c r="A3" s="1"/>
      <c s="1"/>
      <c s="1"/>
      <c s="23"/>
      <c s="1"/>
      <c s="24"/>
      <c s="25"/>
      <c s="25"/>
      <c s="25"/>
      <c s="26"/>
      <c s="27"/>
      <c s="81"/>
      <c s="28"/>
      <c s="2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4" ht="12.75" customHeight="1">
      <c r="A4" s="1"/>
      <c s="1"/>
      <c s="1"/>
      <c s="23" t="s">
        <v>783</v>
      </c>
      <c s="1"/>
      <c s="24"/>
      <c s="25"/>
      <c s="25"/>
      <c s="25"/>
      <c s="73"/>
      <c s="19"/>
      <c s="80"/>
      <c s="20"/>
      <c s="19"/>
      <c s="80"/>
      <c s="98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4" ht="4.5" customHeight="1">
      <c r="A5" s="1"/>
      <c s="1"/>
      <c s="1"/>
      <c s="23"/>
      <c s="1"/>
      <c s="24"/>
      <c s="25"/>
      <c s="25"/>
      <c s="25"/>
      <c s="26"/>
      <c s="27"/>
      <c s="81"/>
      <c s="28"/>
      <c s="2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4" ht="12.75" customHeight="1">
      <c r="A6" s="1"/>
      <c s="1"/>
      <c s="1"/>
      <c s="15"/>
      <c s="33" t="s">
        <v>569</v>
      </c>
      <c s="34"/>
      <c s="1"/>
      <c s="35"/>
      <c s="35"/>
      <c s="110"/>
      <c s="35"/>
      <c s="81"/>
      <c s="28"/>
      <c s="35"/>
      <c s="81"/>
      <c s="97"/>
      <c s="9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4" ht="6" customHeight="1">
      <c r="A7" s="1"/>
      <c s="1"/>
      <c s="1"/>
      <c s="1"/>
      <c s="1"/>
      <c s="29"/>
      <c s="12"/>
      <c s="12"/>
      <c s="12"/>
      <c s="110"/>
      <c s="37"/>
      <c s="81"/>
      <c s="28"/>
      <c s="37"/>
      <c s="81"/>
      <c s="97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4" ht="24" customHeight="1">
      <c r="A8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3" t="s">
        <v>786</v>
      </c>
      <c s="45" t="s">
        <v>25</v>
      </c>
      <c s="82" t="s">
        <v>26</v>
      </c>
      <c s="46"/>
      <c s="45" t="s">
        <v>811</v>
      </c>
      <c s="82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4" ht="15.75" customHeight="1">
      <c r="A9" s="48">
        <f t="shared" si="0" ref="A9:A14">IF(ISBLANK(N9),"",RANK(N9,N$9:N$14,1))</f>
        <v>1</v>
      </c>
      <c s="70">
        <v>4</v>
      </c>
      <c s="49">
        <v>8</v>
      </c>
      <c s="50" t="s">
        <v>798</v>
      </c>
      <c s="51" t="s">
        <v>799</v>
      </c>
      <c s="52" t="s">
        <v>800</v>
      </c>
      <c s="53" t="s">
        <v>59</v>
      </c>
      <c s="53" t="s">
        <v>60</v>
      </c>
      <c s="53" t="s">
        <v>67</v>
      </c>
      <c s="54">
        <f t="shared" si="1" ref="J9:J14">IF(ISBLANK(N9),"",TRUNC(18.014*((N9)-15.7)^2))</f>
        <v>1013</v>
      </c>
      <c s="55">
        <v>8.2100000000000009</v>
      </c>
      <c s="56">
        <v>0.16</v>
      </c>
      <c s="57" t="s">
        <v>747</v>
      </c>
      <c s="55">
        <v>8.1999999999999993</v>
      </c>
      <c s="56">
        <v>0.16600000000000001</v>
      </c>
      <c s="48" t="str">
        <f t="shared" si="2" ref="P9:P14">IF(ISBLANK(K9),"",IF(K9&gt;10.54,"",IF(K9&lt;=8.35,"KSM",IF(K9&lt;=8.9,"I A",IF(K9&lt;=9.64,"II A",IF(K9&lt;=10.54,"III A"))))))</f>
        <v>KSM</v>
      </c>
      <c s="53" t="s">
        <v>801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4" ht="15.75" customHeight="1">
      <c r="A10" s="48">
        <f t="shared" si="0"/>
        <v>2</v>
      </c>
      <c s="70">
        <v>3</v>
      </c>
      <c s="49">
        <v>265</v>
      </c>
      <c s="50" t="s">
        <v>548</v>
      </c>
      <c s="51" t="s">
        <v>787</v>
      </c>
      <c s="52" t="s">
        <v>788</v>
      </c>
      <c s="53" t="s">
        <v>170</v>
      </c>
      <c s="53"/>
      <c s="53"/>
      <c s="54">
        <f t="shared" si="1"/>
        <v>983</v>
      </c>
      <c s="55">
        <v>8.3399999999999999</v>
      </c>
      <c s="56">
        <v>0.14399999999999999</v>
      </c>
      <c s="57" t="s">
        <v>747</v>
      </c>
      <c s="55">
        <v>8.3100000000000005</v>
      </c>
      <c s="56">
        <v>0.14199999999999999</v>
      </c>
      <c s="48" t="str">
        <f t="shared" si="2"/>
        <v>KSM</v>
      </c>
      <c s="53" t="s">
        <v>789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4" ht="15.75" customHeight="1">
      <c r="A11" s="48">
        <f t="shared" si="0"/>
        <v>3</v>
      </c>
      <c s="70">
        <v>5</v>
      </c>
      <c s="49">
        <v>157</v>
      </c>
      <c s="50" t="s">
        <v>506</v>
      </c>
      <c s="51" t="s">
        <v>802</v>
      </c>
      <c s="52" t="s">
        <v>504</v>
      </c>
      <c s="53" t="s">
        <v>59</v>
      </c>
      <c s="53" t="s">
        <v>60</v>
      </c>
      <c s="53" t="s">
        <v>128</v>
      </c>
      <c s="54">
        <f t="shared" si="1"/>
        <v>973</v>
      </c>
      <c s="55">
        <v>8.4100000000000001</v>
      </c>
      <c s="56">
        <v>0.14199999999999999</v>
      </c>
      <c s="57" t="s">
        <v>750</v>
      </c>
      <c s="55">
        <v>8.3499999999999996</v>
      </c>
      <c s="56">
        <v>0.14499999999999999</v>
      </c>
      <c s="48" t="str">
        <f t="shared" si="2"/>
        <v>I A</v>
      </c>
      <c s="53" t="s">
        <v>803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4" ht="15.75" customHeight="1">
      <c r="A12" s="48">
        <f t="shared" si="0"/>
        <v>4</v>
      </c>
      <c s="70">
        <v>6</v>
      </c>
      <c s="49">
        <v>11</v>
      </c>
      <c s="50" t="s">
        <v>804</v>
      </c>
      <c s="51" t="s">
        <v>805</v>
      </c>
      <c s="52" t="s">
        <v>806</v>
      </c>
      <c s="53" t="s">
        <v>807</v>
      </c>
      <c s="53"/>
      <c s="53"/>
      <c s="54">
        <f t="shared" si="1"/>
        <v>928</v>
      </c>
      <c s="55">
        <v>8.6600000000000001</v>
      </c>
      <c s="56">
        <v>0.17299999999999999</v>
      </c>
      <c s="57" t="s">
        <v>750</v>
      </c>
      <c s="55">
        <v>8.5199999999999996</v>
      </c>
      <c s="56">
        <v>0.17199999999999999</v>
      </c>
      <c s="48" t="str">
        <f t="shared" si="2"/>
        <v>I A</v>
      </c>
      <c s="53" t="s">
        <v>808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4" ht="15.75" customHeight="1">
      <c r="A13" s="48">
        <f t="shared" si="0"/>
        <v>5</v>
      </c>
      <c s="70">
        <v>2</v>
      </c>
      <c s="49">
        <v>216</v>
      </c>
      <c s="50" t="s">
        <v>732</v>
      </c>
      <c s="51" t="s">
        <v>790</v>
      </c>
      <c s="52" t="s">
        <v>791</v>
      </c>
      <c s="53" t="s">
        <v>120</v>
      </c>
      <c s="53" t="s">
        <v>229</v>
      </c>
      <c s="53" t="s">
        <v>196</v>
      </c>
      <c s="54">
        <f t="shared" si="1"/>
        <v>910</v>
      </c>
      <c s="55">
        <v>8.6400000000000006</v>
      </c>
      <c s="56">
        <v>0.193</v>
      </c>
      <c s="57" t="s">
        <v>750</v>
      </c>
      <c s="55">
        <v>8.5899999999999999</v>
      </c>
      <c s="56">
        <v>0.16700000000000001</v>
      </c>
      <c s="48" t="str">
        <f t="shared" si="2"/>
        <v>I A</v>
      </c>
      <c s="53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4" ht="15.75" customHeight="1">
      <c r="A14" s="48">
        <f t="shared" si="0"/>
        <v>6</v>
      </c>
      <c s="70">
        <v>1</v>
      </c>
      <c s="49">
        <v>156</v>
      </c>
      <c s="50" t="s">
        <v>692</v>
      </c>
      <c s="51" t="s">
        <v>809</v>
      </c>
      <c s="52" t="s">
        <v>810</v>
      </c>
      <c s="53" t="s">
        <v>126</v>
      </c>
      <c s="53"/>
      <c s="53" t="s">
        <v>128</v>
      </c>
      <c s="54">
        <f t="shared" si="1"/>
        <v>852</v>
      </c>
      <c s="55">
        <v>8.9600000000000009</v>
      </c>
      <c s="56">
        <v>0.121</v>
      </c>
      <c s="57" t="s">
        <v>750</v>
      </c>
      <c s="55">
        <v>8.8200000000000003</v>
      </c>
      <c s="56">
        <v>0.14399999999999999</v>
      </c>
      <c s="48" t="str">
        <f t="shared" si="2"/>
        <v>II A</v>
      </c>
      <c s="53" t="s">
        <v>273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34" ht="24" customHeight="1">
      <c r="A15" s="38" t="s">
        <v>15</v>
      </c>
      <c s="39" t="s">
        <v>16</v>
      </c>
      <c s="39" t="s">
        <v>17</v>
      </c>
      <c s="40" t="s">
        <v>18</v>
      </c>
      <c s="41" t="s">
        <v>19</v>
      </c>
      <c s="42" t="s">
        <v>20</v>
      </c>
      <c s="43" t="s">
        <v>21</v>
      </c>
      <c s="43" t="s">
        <v>22</v>
      </c>
      <c s="43" t="s">
        <v>23</v>
      </c>
      <c s="43" t="s">
        <v>786</v>
      </c>
      <c s="45" t="s">
        <v>25</v>
      </c>
      <c s="82" t="s">
        <v>26</v>
      </c>
      <c s="46"/>
      <c s="45" t="s">
        <v>811</v>
      </c>
      <c s="82" t="s">
        <v>26</v>
      </c>
      <c s="47" t="s">
        <v>28</v>
      </c>
      <c s="38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4" ht="15.75" customHeight="1">
      <c r="A16" s="70">
        <v>7</v>
      </c>
      <c s="48">
        <v>5</v>
      </c>
      <c s="49">
        <v>12</v>
      </c>
      <c s="50" t="s">
        <v>280</v>
      </c>
      <c s="51" t="s">
        <v>792</v>
      </c>
      <c s="52" t="s">
        <v>793</v>
      </c>
      <c s="53" t="s">
        <v>59</v>
      </c>
      <c s="53" t="s">
        <v>60</v>
      </c>
      <c s="53"/>
      <c s="54">
        <f>IF(ISBLANK(K16),"",TRUNC(18.014*((K16)-15.7)^2))</f>
        <v>815</v>
      </c>
      <c s="55">
        <v>8.9700000000000006</v>
      </c>
      <c s="56">
        <v>0.17000000000000001</v>
      </c>
      <c s="57"/>
      <c s="55"/>
      <c s="56"/>
      <c s="48" t="str">
        <f t="shared" si="3" ref="P16:P17">IF(ISBLANK(K16),"",IF(K16&gt;10.54,"",IF(K16&lt;=8.35,"KSM",IF(K16&lt;=8.9,"I A",IF(K16&lt;=9.64,"II A",IF(K16&lt;=10.54,"III A"))))))</f>
        <v>II A</v>
      </c>
      <c s="53" t="s">
        <v>129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7" spans="1:34" ht="15.75" customHeight="1">
      <c r="A17" s="48"/>
      <c s="48">
        <v>3</v>
      </c>
      <c s="49">
        <v>13</v>
      </c>
      <c s="50" t="s">
        <v>794</v>
      </c>
      <c s="51" t="s">
        <v>795</v>
      </c>
      <c s="52" t="s">
        <v>796</v>
      </c>
      <c s="53" t="s">
        <v>59</v>
      </c>
      <c s="53" t="s">
        <v>60</v>
      </c>
      <c s="53"/>
      <c s="54"/>
      <c s="55" t="s">
        <v>175</v>
      </c>
      <c s="56"/>
      <c s="57"/>
      <c s="55"/>
      <c s="56"/>
      <c s="48" t="str">
        <f t="shared" si="3"/>
        <v/>
      </c>
      <c s="53" t="s">
        <v>797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8" spans="1:34" ht="12.75" customHeight="1">
      <c r="A1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4" ht="12.75" customHeight="1">
      <c r="A1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4" ht="12.75" customHeight="1">
      <c r="A2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4" ht="12.75" customHeight="1">
      <c r="A2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4" ht="12.75" customHeight="1">
      <c r="A2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4" ht="12.75" customHeight="1">
      <c r="A2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4" ht="12.75" customHeight="1">
      <c r="A2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4" ht="12.75" customHeight="1">
      <c r="A2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4" ht="12.75" customHeight="1">
      <c r="A2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4" ht="12.75" customHeight="1">
      <c r="A2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4" ht="12.75" customHeight="1">
      <c r="A2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4" ht="12.75" customHeight="1">
      <c r="A2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4" ht="12.75" customHeight="1">
      <c r="A3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4" ht="12.75" customHeight="1">
      <c r="A3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4" ht="12.75" customHeight="1">
      <c r="A3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4" ht="12.75" customHeight="1">
      <c r="A3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4" ht="12.75" customHeight="1">
      <c r="A3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4" ht="12.75" customHeight="1">
      <c r="A3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4" ht="12.75" customHeight="1">
      <c r="A3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4" ht="12.75" customHeight="1">
      <c r="A3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4" ht="12.75" customHeight="1">
      <c r="A3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4" ht="12.75" customHeight="1">
      <c r="A3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4" ht="12.75" customHeight="1">
      <c r="A4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4" ht="12.75" customHeight="1">
      <c r="A4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4" ht="12.75" customHeight="1">
      <c r="A4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4" ht="12.75" customHeight="1">
      <c r="A4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4" ht="12.75" customHeight="1">
      <c r="A4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4" ht="12.75" customHeight="1">
      <c r="A4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4" ht="12.75" customHeight="1">
      <c r="A4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4" ht="12.75" customHeight="1">
      <c r="A4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4" ht="12.75" customHeight="1">
      <c r="A4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4" ht="12.75" customHeight="1">
      <c r="A4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4" ht="12.75" customHeight="1">
      <c r="A5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4" ht="12.75" customHeight="1">
      <c r="A5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4" ht="12.75" customHeight="1">
      <c r="A5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4" ht="12.75" customHeight="1">
      <c r="A5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4" ht="12.75" customHeight="1">
      <c r="A5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4" ht="12.75" customHeight="1">
      <c r="A5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4" ht="12.75" customHeight="1">
      <c r="A5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4" ht="12.75" customHeight="1">
      <c r="A5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4" ht="12.75" customHeight="1">
      <c r="A5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4" ht="12.75" customHeight="1">
      <c r="A5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4" ht="12.75" customHeight="1">
      <c r="A6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4" ht="12.75" customHeight="1">
      <c r="A6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4" ht="12.75" customHeight="1">
      <c r="A6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4" ht="12.75" customHeight="1">
      <c r="A6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4" ht="12.75" customHeight="1">
      <c r="A6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4" ht="12.75" customHeight="1">
      <c r="A6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4" ht="12.75" customHeight="1">
      <c r="A6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4" ht="12.75" customHeight="1">
      <c r="A6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4" ht="12.75" customHeight="1">
      <c r="A6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4" ht="12.75" customHeight="1">
      <c r="A6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4" ht="12.75" customHeight="1">
      <c r="A7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4" ht="12.75" customHeight="1">
      <c r="A7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4" ht="12.75" customHeight="1">
      <c r="A7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4" ht="12.75" customHeight="1">
      <c r="A7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4" ht="12.75" customHeight="1">
      <c r="A7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4" ht="12.75" customHeight="1">
      <c r="A7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4" ht="12.75" customHeight="1">
      <c r="A7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4" ht="12.75" customHeight="1">
      <c r="A7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4" ht="12.75" customHeight="1">
      <c r="A7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4" ht="12.75" customHeight="1">
      <c r="A7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4" ht="12.75" customHeight="1">
      <c r="A8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4" ht="12.75" customHeight="1">
      <c r="A8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4" ht="12.75" customHeight="1">
      <c r="A8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4" ht="12.75" customHeight="1">
      <c r="A8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4" ht="12.75" customHeight="1">
      <c r="A8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4" ht="12.75" customHeight="1">
      <c r="A8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4" ht="12.75" customHeight="1">
      <c r="A8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4" ht="12.75" customHeight="1">
      <c r="A8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4" ht="12.75" customHeight="1">
      <c r="A8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4" ht="12.75" customHeight="1">
      <c r="A8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4" ht="12.75" customHeight="1">
      <c r="A9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4" ht="12.75" customHeight="1">
      <c r="A9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4" ht="12.75" customHeight="1">
      <c r="A9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4" ht="12.75" customHeight="1">
      <c r="A9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4" ht="12.75" customHeight="1">
      <c r="A9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4" ht="12.75" customHeight="1">
      <c r="A9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4" ht="12.75" customHeight="1">
      <c r="A9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4" ht="12.75" customHeight="1">
      <c r="A9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4" ht="12.75" customHeight="1">
      <c r="A9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4" ht="12.75" customHeight="1">
      <c r="A9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4" ht="12.75" customHeight="1">
      <c r="A10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4" ht="12.75" customHeight="1">
      <c r="A10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4" ht="12.75" customHeight="1">
      <c r="A10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4" ht="12.75" customHeight="1">
      <c r="A10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4" ht="12.75" customHeight="1">
      <c r="A10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4" ht="12.75" customHeight="1">
      <c r="A10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4" ht="12.75" customHeight="1">
      <c r="A10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4" ht="12.75" customHeight="1">
      <c r="A10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4" ht="12.75" customHeight="1">
      <c r="A10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4" ht="12.75" customHeight="1">
      <c r="A10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4" ht="12.75" customHeight="1">
      <c r="A11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4" ht="12.75" customHeight="1">
      <c r="A11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4" ht="12.75" customHeight="1">
      <c r="A11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4" ht="12.75" customHeight="1">
      <c r="A11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4" ht="12.75" customHeight="1">
      <c r="A11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4" ht="12.75" customHeight="1">
      <c r="A11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4" ht="12.75" customHeight="1">
      <c r="A11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4" ht="12.75" customHeight="1">
      <c r="A11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4" ht="12.75" customHeight="1">
      <c r="A11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4" ht="12.75" customHeight="1">
      <c r="A11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4" ht="12.75" customHeight="1">
      <c r="A12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4" ht="12.75" customHeight="1">
      <c r="A12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4" ht="12.75" customHeight="1">
      <c r="A12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4" ht="12.75" customHeight="1">
      <c r="A12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4" ht="12.75" customHeight="1">
      <c r="A12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4" ht="12.75" customHeight="1">
      <c r="A12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4" ht="12.75" customHeight="1">
      <c r="A12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4" ht="12.75" customHeight="1">
      <c r="A12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4" ht="12.75" customHeight="1">
      <c r="A12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4" ht="12.75" customHeight="1">
      <c r="A12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4" ht="12.75" customHeight="1">
      <c r="A13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4" ht="12.75" customHeight="1">
      <c r="A13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4" ht="12.75" customHeight="1">
      <c r="A13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4" ht="12.75" customHeight="1">
      <c r="A13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4" ht="12.75" customHeight="1">
      <c r="A13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4" ht="12.75" customHeight="1">
      <c r="A13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4" ht="12.75" customHeight="1">
      <c r="A13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4" ht="12.75" customHeight="1">
      <c r="A13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4" ht="12.75" customHeight="1">
      <c r="A13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4" ht="12.75" customHeight="1">
      <c r="A13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4" ht="12.75" customHeight="1">
      <c r="A14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4" ht="12.75" customHeight="1">
      <c r="A14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4" ht="12.75" customHeight="1">
      <c r="A14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4" ht="12.75" customHeight="1">
      <c r="A14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4" ht="12.75" customHeight="1">
      <c r="A14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4" ht="12.75" customHeight="1">
      <c r="A14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4" ht="12.75" customHeight="1">
      <c r="A14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4" ht="12.75" customHeight="1">
      <c r="A14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4" ht="12.75" customHeight="1">
      <c r="A14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4" ht="12.75" customHeight="1">
      <c r="A14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4" ht="12.75" customHeight="1">
      <c r="A15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4" ht="12.75" customHeight="1">
      <c r="A15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4" ht="12.75" customHeight="1">
      <c r="A15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4" ht="12.75" customHeight="1">
      <c r="A15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4" ht="12.75" customHeight="1">
      <c r="A15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4" ht="12.75" customHeight="1">
      <c r="A15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4" ht="12.75" customHeight="1">
      <c r="A15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4" ht="12.75" customHeight="1">
      <c r="A15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4" ht="12.75" customHeight="1">
      <c r="A15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4" ht="12.75" customHeight="1">
      <c r="A15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4" ht="12.75" customHeight="1">
      <c r="A16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4" ht="12.75" customHeight="1">
      <c r="A16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4" ht="12.75" customHeight="1">
      <c r="A16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4" ht="12.75" customHeight="1">
      <c r="A16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4" ht="12.75" customHeight="1">
      <c r="A16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4" ht="12.75" customHeight="1">
      <c r="A16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4" ht="12.75" customHeight="1">
      <c r="A16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4" ht="12.75" customHeight="1">
      <c r="A16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4" ht="12.75" customHeight="1">
      <c r="A16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4" ht="12.75" customHeight="1">
      <c r="A16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4" ht="12.75" customHeight="1">
      <c r="A17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4" ht="12.75" customHeight="1">
      <c r="A17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4" ht="12.75" customHeight="1">
      <c r="A17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4" ht="12.75" customHeight="1">
      <c r="A17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4" ht="12.75" customHeight="1">
      <c r="A17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4" ht="12.75" customHeight="1">
      <c r="A17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4" ht="12.75" customHeight="1">
      <c r="A17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4" ht="12.75" customHeight="1">
      <c r="A17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4" ht="12.75" customHeight="1">
      <c r="A17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4" ht="12.75" customHeight="1">
      <c r="A17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4" ht="12.75" customHeight="1">
      <c r="A18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4" ht="12.75" customHeight="1">
      <c r="A18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4" ht="12.75" customHeight="1">
      <c r="A18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4" ht="12.75" customHeight="1">
      <c r="A18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4" ht="12.75" customHeight="1">
      <c r="A18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4" ht="12.75" customHeight="1">
      <c r="A18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4" ht="12.75" customHeight="1">
      <c r="A18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4" ht="12.75" customHeight="1">
      <c r="A18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4" ht="12.75" customHeight="1">
      <c r="A18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4" ht="12.75" customHeight="1">
      <c r="A18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4" ht="12.75" customHeight="1">
      <c r="A19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4" ht="12.75" customHeight="1">
      <c r="A19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4" ht="12.75" customHeight="1">
      <c r="A19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4" ht="12.75" customHeight="1">
      <c r="A19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4" ht="12.75" customHeight="1">
      <c r="A19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4" ht="12.75" customHeight="1">
      <c r="A19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4" ht="12.75" customHeight="1">
      <c r="A19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4" ht="12.75" customHeight="1">
      <c r="A19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4" ht="12.75" customHeight="1">
      <c r="A19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4" ht="12.75" customHeight="1">
      <c r="A19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4" ht="12.75" customHeight="1">
      <c r="A20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4" ht="12.75" customHeight="1">
      <c r="A20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4" ht="12.75" customHeight="1">
      <c r="A20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4" ht="12.75" customHeight="1">
      <c r="A20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4" ht="12.75" customHeight="1">
      <c r="A20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4" ht="12.75" customHeight="1">
      <c r="A20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4" ht="12.75" customHeight="1">
      <c r="A20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4" ht="12.75" customHeight="1">
      <c r="A20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4" ht="12.75" customHeight="1">
      <c r="A208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4" ht="12.75" customHeight="1">
      <c r="A209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4" ht="12.75" customHeight="1">
      <c r="A210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4" ht="12.75" customHeight="1">
      <c r="A211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4" ht="12.75" customHeight="1">
      <c r="A212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4" ht="12.75" customHeight="1">
      <c r="A213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4" ht="12.75" customHeight="1">
      <c r="A214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4" ht="12.75" customHeight="1">
      <c r="A215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4" ht="12.75" customHeight="1">
      <c r="A216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4" ht="12.75" customHeight="1">
      <c r="A217" s="1"/>
      <c s="1"/>
      <c s="1"/>
      <c s="1"/>
      <c s="1"/>
      <c s="29"/>
      <c s="12"/>
      <c s="12"/>
      <c s="12"/>
      <c s="110"/>
      <c s="19"/>
      <c s="80"/>
      <c s="20"/>
      <c s="19"/>
      <c s="80"/>
      <c s="9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2:15" ht="15.75" customHeight="1">
      <c r="L218" s="83"/>
      <c r="O218" s="83"/>
    </row>
    <row r="219" spans="12:15" ht="15.75" customHeight="1">
      <c r="L219" s="83"/>
      <c r="O219" s="83"/>
    </row>
    <row r="220" spans="12:15" ht="15.75" customHeight="1">
      <c r="L220" s="83"/>
      <c r="O220" s="83"/>
    </row>
    <row r="221" spans="12:15" ht="15.75" customHeight="1">
      <c r="L221" s="83"/>
      <c r="O221" s="83"/>
    </row>
    <row r="222" spans="12:15" ht="15.75" customHeight="1">
      <c r="L222" s="83"/>
      <c r="O222" s="83"/>
    </row>
    <row r="223" spans="12:15" ht="15.75" customHeight="1">
      <c r="L223" s="83"/>
      <c r="O223" s="83"/>
    </row>
    <row r="224" spans="12:15" ht="15.75" customHeight="1">
      <c r="L224" s="83"/>
      <c r="O224" s="83"/>
    </row>
    <row r="225" spans="12:15" ht="15.75" customHeight="1">
      <c r="L225" s="83"/>
      <c r="O225" s="83"/>
    </row>
    <row r="226" spans="12:15" ht="15.75" customHeight="1">
      <c r="L226" s="83"/>
      <c r="O226" s="83"/>
    </row>
    <row r="227" spans="12:15" ht="15.75" customHeight="1">
      <c r="L227" s="83"/>
      <c r="O227" s="83"/>
    </row>
    <row r="228" spans="12:15" ht="15.75" customHeight="1">
      <c r="L228" s="83"/>
      <c r="O228" s="83"/>
    </row>
    <row r="229" spans="12:15" ht="15.75" customHeight="1">
      <c r="L229" s="83"/>
      <c r="O229" s="83"/>
    </row>
    <row r="230" spans="12:15" ht="15.75" customHeight="1">
      <c r="L230" s="83"/>
      <c r="O230" s="83"/>
    </row>
    <row r="231" spans="12:15" ht="15.75" customHeight="1">
      <c r="L231" s="83"/>
      <c r="O231" s="83"/>
    </row>
    <row r="232" spans="12:15" ht="15.75" customHeight="1">
      <c r="L232" s="83"/>
      <c r="O232" s="83"/>
    </row>
    <row r="233" spans="12:15" ht="15.75" customHeight="1">
      <c r="L233" s="83"/>
      <c r="O233" s="83"/>
    </row>
    <row r="234" spans="12:15" ht="15.75" customHeight="1">
      <c r="L234" s="83"/>
      <c r="O234" s="83"/>
    </row>
    <row r="235" spans="12:15" ht="15.75" customHeight="1">
      <c r="L235" s="83"/>
      <c r="O235" s="83"/>
    </row>
    <row r="236" spans="12:15" ht="15.75" customHeight="1">
      <c r="L236" s="83"/>
      <c r="O236" s="83"/>
    </row>
    <row r="237" spans="12:15" ht="15.75" customHeight="1">
      <c r="L237" s="83"/>
      <c r="O237" s="83"/>
    </row>
    <row r="238" spans="12:15" ht="15.75" customHeight="1">
      <c r="L238" s="83"/>
      <c r="O238" s="83"/>
    </row>
    <row r="239" spans="12:15" ht="15.75" customHeight="1">
      <c r="L239" s="83"/>
      <c r="O239" s="83"/>
    </row>
    <row r="240" spans="12:15" ht="15.75" customHeight="1">
      <c r="L240" s="83"/>
      <c r="O240" s="83"/>
    </row>
    <row r="241" spans="12:15" ht="15.75" customHeight="1">
      <c r="L241" s="83"/>
      <c r="O241" s="83"/>
    </row>
    <row r="242" spans="12:15" ht="15.75" customHeight="1">
      <c r="L242" s="83"/>
      <c r="O242" s="83"/>
    </row>
    <row r="243" spans="12:15" ht="15.75" customHeight="1">
      <c r="L243" s="83"/>
      <c r="O243" s="83"/>
    </row>
    <row r="244" spans="12:15" ht="15.75" customHeight="1">
      <c r="L244" s="83"/>
      <c r="O244" s="83"/>
    </row>
    <row r="245" spans="12:15" ht="15.75" customHeight="1">
      <c r="L245" s="83"/>
      <c r="O245" s="83"/>
    </row>
    <row r="246" spans="12:15" ht="15.75" customHeight="1">
      <c r="L246" s="83"/>
      <c r="O246" s="83"/>
    </row>
    <row r="247" spans="12:15" ht="15.75" customHeight="1">
      <c r="L247" s="83"/>
      <c r="O247" s="83"/>
    </row>
    <row r="248" spans="12:15" ht="15.75" customHeight="1">
      <c r="L248" s="83"/>
      <c r="O248" s="83"/>
    </row>
    <row r="249" spans="12:15" ht="15.75" customHeight="1">
      <c r="L249" s="83"/>
      <c r="O249" s="83"/>
    </row>
    <row r="250" spans="12:15" ht="15.75" customHeight="1">
      <c r="L250" s="83"/>
      <c r="O250" s="83"/>
    </row>
    <row r="251" spans="12:15" ht="15.75" customHeight="1">
      <c r="L251" s="83"/>
      <c r="O251" s="83"/>
    </row>
    <row r="252" spans="12:15" ht="15.75" customHeight="1">
      <c r="L252" s="83"/>
      <c r="O252" s="83"/>
    </row>
    <row r="253" spans="12:15" ht="15.75" customHeight="1">
      <c r="L253" s="83"/>
      <c r="O253" s="83"/>
    </row>
    <row r="254" spans="12:15" ht="15.75" customHeight="1">
      <c r="L254" s="83"/>
      <c r="O254" s="83"/>
    </row>
    <row r="255" spans="12:15" ht="15.75" customHeight="1">
      <c r="L255" s="83"/>
      <c r="O255" s="83"/>
    </row>
    <row r="256" spans="12:15" ht="15.75" customHeight="1">
      <c r="L256" s="83"/>
      <c r="O256" s="83"/>
    </row>
    <row r="257" spans="12:15" ht="15.75" customHeight="1">
      <c r="L257" s="83"/>
      <c r="O257" s="83"/>
    </row>
    <row r="258" spans="12:15" ht="15.75" customHeight="1">
      <c r="L258" s="83"/>
      <c r="O258" s="83"/>
    </row>
    <row r="259" spans="12:15" ht="15.75" customHeight="1">
      <c r="L259" s="83"/>
      <c r="O259" s="83"/>
    </row>
    <row r="260" spans="12:15" ht="15.75" customHeight="1">
      <c r="L260" s="83"/>
      <c r="O260" s="83"/>
    </row>
    <row r="261" spans="12:15" ht="15.75" customHeight="1">
      <c r="L261" s="83"/>
      <c r="O261" s="83"/>
    </row>
    <row r="262" spans="12:15" ht="15.75" customHeight="1">
      <c r="L262" s="83"/>
      <c r="O262" s="83"/>
    </row>
    <row r="263" spans="12:15" ht="15.75" customHeight="1">
      <c r="L263" s="83"/>
      <c r="O263" s="83"/>
    </row>
    <row r="264" spans="12:15" ht="15.75" customHeight="1">
      <c r="L264" s="83"/>
      <c r="O264" s="83"/>
    </row>
    <row r="265" spans="12:15" ht="15.75" customHeight="1">
      <c r="L265" s="83"/>
      <c r="O265" s="83"/>
    </row>
    <row r="266" spans="12:15" ht="15.75" customHeight="1">
      <c r="L266" s="83"/>
      <c r="O266" s="83"/>
    </row>
    <row r="267" spans="12:15" ht="15.75" customHeight="1">
      <c r="L267" s="83"/>
      <c r="O267" s="83"/>
    </row>
    <row r="268" spans="12:15" ht="15.75" customHeight="1">
      <c r="L268" s="83"/>
      <c r="O268" s="83"/>
    </row>
    <row r="269" spans="12:15" ht="15.75" customHeight="1">
      <c r="L269" s="83"/>
      <c r="O269" s="83"/>
    </row>
    <row r="270" spans="12:15" ht="15.75" customHeight="1">
      <c r="L270" s="83"/>
      <c r="O270" s="83"/>
    </row>
    <row r="271" spans="12:15" ht="15.75" customHeight="1">
      <c r="L271" s="83"/>
      <c r="O271" s="83"/>
    </row>
    <row r="272" spans="12:15" ht="15.75" customHeight="1">
      <c r="L272" s="83"/>
      <c r="O272" s="83"/>
    </row>
    <row r="273" spans="12:15" ht="15.75" customHeight="1">
      <c r="L273" s="83"/>
      <c r="O273" s="83"/>
    </row>
    <row r="274" spans="12:15" ht="15.75" customHeight="1">
      <c r="L274" s="83"/>
      <c r="O274" s="83"/>
    </row>
    <row r="275" spans="12:15" ht="15.75" customHeight="1">
      <c r="L275" s="83"/>
      <c r="O275" s="83"/>
    </row>
    <row r="276" spans="12:15" ht="15.75" customHeight="1">
      <c r="L276" s="83"/>
      <c r="O276" s="83"/>
    </row>
    <row r="277" spans="12:15" ht="15.75" customHeight="1">
      <c r="L277" s="83"/>
      <c r="O277" s="83"/>
    </row>
    <row r="278" spans="12:15" ht="15.75" customHeight="1">
      <c r="L278" s="83"/>
      <c r="O278" s="83"/>
    </row>
    <row r="279" spans="12:15" ht="15.75" customHeight="1">
      <c r="L279" s="83"/>
      <c r="O279" s="83"/>
    </row>
    <row r="280" spans="12:15" ht="15.75" customHeight="1">
      <c r="L280" s="83"/>
      <c r="O280" s="83"/>
    </row>
    <row r="281" spans="12:15" ht="15.75" customHeight="1">
      <c r="L281" s="83"/>
      <c r="O281" s="83"/>
    </row>
    <row r="282" spans="12:15" ht="15.75" customHeight="1">
      <c r="L282" s="83"/>
      <c r="O282" s="83"/>
    </row>
    <row r="283" spans="12:15" ht="15.75" customHeight="1">
      <c r="L283" s="83"/>
      <c r="O283" s="83"/>
    </row>
    <row r="284" spans="12:15" ht="15.75" customHeight="1">
      <c r="L284" s="83"/>
      <c r="O284" s="83"/>
    </row>
    <row r="285" spans="12:15" ht="15.75" customHeight="1">
      <c r="L285" s="83"/>
      <c r="O285" s="83"/>
    </row>
    <row r="286" spans="12:15" ht="15.75" customHeight="1">
      <c r="L286" s="83"/>
      <c r="O286" s="83"/>
    </row>
    <row r="287" spans="12:15" ht="15.75" customHeight="1">
      <c r="L287" s="83"/>
      <c r="O287" s="83"/>
    </row>
    <row r="288" spans="12:15" ht="15.75" customHeight="1">
      <c r="L288" s="83"/>
      <c r="O288" s="83"/>
    </row>
    <row r="289" spans="12:15" ht="15.75" customHeight="1">
      <c r="L289" s="83"/>
      <c r="O289" s="83"/>
    </row>
    <row r="290" spans="12:15" ht="15.75" customHeight="1">
      <c r="L290" s="83"/>
      <c r="O290" s="83"/>
    </row>
    <row r="291" spans="12:15" ht="15.75" customHeight="1">
      <c r="L291" s="83"/>
      <c r="O291" s="83"/>
    </row>
    <row r="292" spans="12:15" ht="15.75" customHeight="1">
      <c r="L292" s="83"/>
      <c r="O292" s="83"/>
    </row>
    <row r="293" spans="12:15" ht="15.75" customHeight="1">
      <c r="L293" s="83"/>
      <c r="O293" s="83"/>
    </row>
    <row r="294" spans="12:15" ht="15.75" customHeight="1">
      <c r="L294" s="83"/>
      <c r="O294" s="83"/>
    </row>
    <row r="295" spans="12:15" ht="15.75" customHeight="1">
      <c r="L295" s="83"/>
      <c r="O295" s="83"/>
    </row>
    <row r="296" spans="12:15" ht="15.75" customHeight="1">
      <c r="L296" s="83"/>
      <c r="O296" s="83"/>
    </row>
    <row r="297" spans="12:15" ht="15.75" customHeight="1">
      <c r="L297" s="83"/>
      <c r="O297" s="83"/>
    </row>
    <row r="298" spans="12:15" ht="15.75" customHeight="1">
      <c r="L298" s="83"/>
      <c r="O298" s="83"/>
    </row>
    <row r="299" spans="12:15" ht="15.75" customHeight="1">
      <c r="L299" s="83"/>
      <c r="O299" s="83"/>
    </row>
    <row r="300" spans="12:15" ht="15.75" customHeight="1">
      <c r="L300" s="83"/>
      <c r="O300" s="83"/>
    </row>
    <row r="301" spans="12:15" ht="15.75" customHeight="1">
      <c r="L301" s="83"/>
      <c r="O301" s="83"/>
    </row>
    <row r="302" spans="12:15" ht="15.75" customHeight="1">
      <c r="L302" s="83"/>
      <c r="O302" s="83"/>
    </row>
    <row r="303" spans="12:15" ht="15.75" customHeight="1">
      <c r="L303" s="83"/>
      <c r="O303" s="83"/>
    </row>
    <row r="304" spans="12:15" ht="15.75" customHeight="1">
      <c r="L304" s="83"/>
      <c r="O304" s="83"/>
    </row>
    <row r="305" spans="12:15" ht="15.75" customHeight="1">
      <c r="L305" s="83"/>
      <c r="O305" s="83"/>
    </row>
    <row r="306" spans="12:15" ht="15.75" customHeight="1">
      <c r="L306" s="83"/>
      <c r="O306" s="83"/>
    </row>
    <row r="307" spans="12:15" ht="15.75" customHeight="1">
      <c r="L307" s="83"/>
      <c r="O307" s="83"/>
    </row>
    <row r="308" spans="12:15" ht="15.75" customHeight="1">
      <c r="L308" s="83"/>
      <c r="O308" s="83"/>
    </row>
    <row r="309" spans="12:15" ht="15.75" customHeight="1">
      <c r="L309" s="83"/>
      <c r="O309" s="83"/>
    </row>
    <row r="310" spans="12:15" ht="15.75" customHeight="1">
      <c r="L310" s="83"/>
      <c r="O310" s="83"/>
    </row>
    <row r="311" spans="12:15" ht="15.75" customHeight="1">
      <c r="L311" s="83"/>
      <c r="O311" s="83"/>
    </row>
    <row r="312" spans="12:15" ht="15.75" customHeight="1">
      <c r="L312" s="83"/>
      <c r="O312" s="83"/>
    </row>
    <row r="313" spans="12:15" ht="15.75" customHeight="1">
      <c r="L313" s="83"/>
      <c r="O313" s="83"/>
    </row>
    <row r="314" spans="12:15" ht="15.75" customHeight="1">
      <c r="L314" s="83"/>
      <c r="O314" s="83"/>
    </row>
    <row r="315" spans="12:15" ht="15.75" customHeight="1">
      <c r="L315" s="83"/>
      <c r="O315" s="83"/>
    </row>
    <row r="316" spans="12:15" ht="15.75" customHeight="1">
      <c r="L316" s="83"/>
      <c r="O316" s="83"/>
    </row>
    <row r="317" spans="12:15" ht="15.75" customHeight="1">
      <c r="L317" s="83"/>
      <c r="O317" s="83"/>
    </row>
    <row r="318" spans="12:15" ht="15.75" customHeight="1">
      <c r="L318" s="83"/>
      <c r="O318" s="83"/>
    </row>
    <row r="319" spans="12:15" ht="15.75" customHeight="1">
      <c r="L319" s="83"/>
      <c r="O319" s="83"/>
    </row>
    <row r="320" spans="12:15" ht="15.75" customHeight="1">
      <c r="L320" s="83"/>
      <c r="O320" s="83"/>
    </row>
    <row r="321" spans="12:15" ht="15.75" customHeight="1">
      <c r="L321" s="83"/>
      <c r="O321" s="83"/>
    </row>
    <row r="322" spans="12:15" ht="15.75" customHeight="1">
      <c r="L322" s="83"/>
      <c r="O322" s="83"/>
    </row>
    <row r="323" spans="12:15" ht="15.75" customHeight="1">
      <c r="L323" s="83"/>
      <c r="O323" s="83"/>
    </row>
    <row r="324" spans="12:15" ht="15.75" customHeight="1">
      <c r="L324" s="83"/>
      <c r="O324" s="83"/>
    </row>
    <row r="325" spans="12:15" ht="15.75" customHeight="1">
      <c r="L325" s="83"/>
      <c r="O325" s="83"/>
    </row>
    <row r="326" spans="12:15" ht="15.75" customHeight="1">
      <c r="L326" s="83"/>
      <c r="O326" s="83"/>
    </row>
    <row r="327" spans="12:15" ht="15.75" customHeight="1">
      <c r="L327" s="83"/>
      <c r="O327" s="83"/>
    </row>
    <row r="328" spans="12:15" ht="15.75" customHeight="1">
      <c r="L328" s="83"/>
      <c r="O328" s="83"/>
    </row>
    <row r="329" spans="12:15" ht="15.75" customHeight="1">
      <c r="L329" s="83"/>
      <c r="O329" s="83"/>
    </row>
    <row r="330" spans="12:15" ht="15.75" customHeight="1">
      <c r="L330" s="83"/>
      <c r="O330" s="83"/>
    </row>
    <row r="331" spans="12:15" ht="15.75" customHeight="1">
      <c r="L331" s="83"/>
      <c r="O331" s="83"/>
    </row>
    <row r="332" spans="12:15" ht="15.75" customHeight="1">
      <c r="L332" s="83"/>
      <c r="O332" s="83"/>
    </row>
    <row r="333" spans="12:15" ht="15.75" customHeight="1">
      <c r="L333" s="83"/>
      <c r="O333" s="83"/>
    </row>
    <row r="334" spans="12:15" ht="15.75" customHeight="1">
      <c r="L334" s="83"/>
      <c r="O334" s="83"/>
    </row>
    <row r="335" spans="12:15" ht="15.75" customHeight="1">
      <c r="L335" s="83"/>
      <c r="O335" s="83"/>
    </row>
    <row r="336" spans="12:15" ht="15.75" customHeight="1">
      <c r="L336" s="83"/>
      <c r="O336" s="83"/>
    </row>
    <row r="337" spans="12:15" ht="15.75" customHeight="1">
      <c r="L337" s="83"/>
      <c r="O337" s="83"/>
    </row>
    <row r="338" spans="12:15" ht="15.75" customHeight="1">
      <c r="L338" s="83"/>
      <c r="O338" s="83"/>
    </row>
    <row r="339" spans="12:15" ht="15.75" customHeight="1">
      <c r="L339" s="83"/>
      <c r="O339" s="83"/>
    </row>
    <row r="340" spans="12:15" ht="15.75" customHeight="1">
      <c r="L340" s="83"/>
      <c r="O340" s="83"/>
    </row>
    <row r="341" spans="12:15" ht="15.75" customHeight="1">
      <c r="L341" s="83"/>
      <c r="O341" s="83"/>
    </row>
    <row r="342" spans="12:15" ht="15.75" customHeight="1">
      <c r="L342" s="83"/>
      <c r="O342" s="83"/>
    </row>
    <row r="343" spans="12:15" ht="15.75" customHeight="1">
      <c r="L343" s="83"/>
      <c r="O343" s="83"/>
    </row>
    <row r="344" spans="12:15" ht="15.75" customHeight="1">
      <c r="L344" s="83"/>
      <c r="O344" s="83"/>
    </row>
    <row r="345" spans="12:15" ht="15.75" customHeight="1">
      <c r="L345" s="83"/>
      <c r="O345" s="83"/>
    </row>
    <row r="346" spans="12:15" ht="15.75" customHeight="1">
      <c r="L346" s="83"/>
      <c r="O346" s="83"/>
    </row>
    <row r="347" spans="12:15" ht="15.75" customHeight="1">
      <c r="L347" s="83"/>
      <c r="O347" s="83"/>
    </row>
    <row r="348" spans="12:15" ht="15.75" customHeight="1">
      <c r="L348" s="83"/>
      <c r="O348" s="83"/>
    </row>
    <row r="349" spans="12:15" ht="15.75" customHeight="1">
      <c r="L349" s="83"/>
      <c r="O349" s="83"/>
    </row>
    <row r="350" spans="12:15" ht="15.75" customHeight="1">
      <c r="L350" s="83"/>
      <c r="O350" s="83"/>
    </row>
    <row r="351" spans="12:15" ht="15.75" customHeight="1">
      <c r="L351" s="83"/>
      <c r="O351" s="83"/>
    </row>
    <row r="352" spans="12:15" ht="15.75" customHeight="1">
      <c r="L352" s="83"/>
      <c r="O352" s="83"/>
    </row>
    <row r="353" spans="12:15" ht="15.75" customHeight="1">
      <c r="L353" s="83"/>
      <c r="O353" s="83"/>
    </row>
    <row r="354" spans="12:15" ht="15.75" customHeight="1">
      <c r="L354" s="83"/>
      <c r="O354" s="83"/>
    </row>
    <row r="355" spans="12:15" ht="15.75" customHeight="1">
      <c r="L355" s="83"/>
      <c r="O355" s="83"/>
    </row>
    <row r="356" spans="12:15" ht="15.75" customHeight="1">
      <c r="L356" s="83"/>
      <c r="O356" s="83"/>
    </row>
    <row r="357" spans="12:15" ht="15.75" customHeight="1">
      <c r="L357" s="83"/>
      <c r="O357" s="83"/>
    </row>
    <row r="358" spans="12:15" ht="15.75" customHeight="1">
      <c r="L358" s="83"/>
      <c r="O358" s="83"/>
    </row>
    <row r="359" spans="12:15" ht="15.75" customHeight="1">
      <c r="L359" s="83"/>
      <c r="O359" s="83"/>
    </row>
    <row r="360" spans="12:15" ht="15.75" customHeight="1">
      <c r="L360" s="83"/>
      <c r="O360" s="83"/>
    </row>
    <row r="361" spans="12:15" ht="15.75" customHeight="1">
      <c r="L361" s="83"/>
      <c r="O361" s="83"/>
    </row>
    <row r="362" spans="12:15" ht="15.75" customHeight="1">
      <c r="L362" s="83"/>
      <c r="O362" s="83"/>
    </row>
    <row r="363" spans="12:15" ht="15.75" customHeight="1">
      <c r="L363" s="83"/>
      <c r="O363" s="83"/>
    </row>
    <row r="364" spans="12:15" ht="15.75" customHeight="1">
      <c r="L364" s="83"/>
      <c r="O364" s="83"/>
    </row>
    <row r="365" spans="12:15" ht="15.75" customHeight="1">
      <c r="L365" s="83"/>
      <c r="O365" s="83"/>
    </row>
    <row r="366" spans="12:15" ht="15.75" customHeight="1">
      <c r="L366" s="83"/>
      <c r="O366" s="83"/>
    </row>
    <row r="367" spans="12:15" ht="15.75" customHeight="1">
      <c r="L367" s="83"/>
      <c r="O367" s="83"/>
    </row>
    <row r="368" spans="12:15" ht="15.75" customHeight="1">
      <c r="L368" s="83"/>
      <c r="O368" s="83"/>
    </row>
    <row r="369" spans="12:15" ht="15.75" customHeight="1">
      <c r="L369" s="83"/>
      <c r="O369" s="83"/>
    </row>
    <row r="370" spans="12:15" ht="15.75" customHeight="1">
      <c r="L370" s="83"/>
      <c r="O370" s="83"/>
    </row>
    <row r="371" spans="12:15" ht="15.75" customHeight="1">
      <c r="L371" s="83"/>
      <c r="O371" s="83"/>
    </row>
    <row r="372" spans="12:15" ht="15.75" customHeight="1">
      <c r="L372" s="83"/>
      <c r="O372" s="83"/>
    </row>
    <row r="373" spans="12:15" ht="15.75" customHeight="1">
      <c r="L373" s="83"/>
      <c r="O373" s="83"/>
    </row>
    <row r="374" spans="12:15" ht="15.75" customHeight="1">
      <c r="L374" s="83"/>
      <c r="O374" s="83"/>
    </row>
    <row r="375" spans="12:15" ht="15.75" customHeight="1">
      <c r="L375" s="83"/>
      <c r="O375" s="83"/>
    </row>
    <row r="376" spans="12:15" ht="15.75" customHeight="1">
      <c r="L376" s="83"/>
      <c r="O376" s="83"/>
    </row>
    <row r="377" spans="12:15" ht="15.75" customHeight="1">
      <c r="L377" s="83"/>
      <c r="O377" s="83"/>
    </row>
    <row r="378" spans="12:15" ht="15.75" customHeight="1">
      <c r="L378" s="83"/>
      <c r="O378" s="83"/>
    </row>
    <row r="379" spans="12:15" ht="15.75" customHeight="1">
      <c r="L379" s="83"/>
      <c r="O379" s="83"/>
    </row>
    <row r="380" spans="12:15" ht="15.75" customHeight="1">
      <c r="L380" s="83"/>
      <c r="O380" s="83"/>
    </row>
    <row r="381" spans="12:15" ht="15.75" customHeight="1">
      <c r="L381" s="83"/>
      <c r="O381" s="83"/>
    </row>
    <row r="382" spans="12:15" ht="15.75" customHeight="1">
      <c r="L382" s="83"/>
      <c r="O382" s="83"/>
    </row>
    <row r="383" spans="12:15" ht="15.75" customHeight="1">
      <c r="L383" s="83"/>
      <c r="O383" s="83"/>
    </row>
    <row r="384" spans="12:15" ht="15.75" customHeight="1">
      <c r="L384" s="83"/>
      <c r="O384" s="83"/>
    </row>
    <row r="385" spans="12:15" ht="15.75" customHeight="1">
      <c r="L385" s="83"/>
      <c r="O385" s="83"/>
    </row>
    <row r="386" spans="12:15" ht="15.75" customHeight="1">
      <c r="L386" s="83"/>
      <c r="O386" s="83"/>
    </row>
    <row r="387" spans="12:15" ht="15.75" customHeight="1">
      <c r="L387" s="83"/>
      <c r="O387" s="83"/>
    </row>
    <row r="388" spans="12:15" ht="15.75" customHeight="1">
      <c r="L388" s="83"/>
      <c r="O388" s="83"/>
    </row>
    <row r="389" spans="12:15" ht="15.75" customHeight="1">
      <c r="L389" s="83"/>
      <c r="O389" s="83"/>
    </row>
    <row r="390" spans="12:15" ht="15.75" customHeight="1">
      <c r="L390" s="83"/>
      <c r="O390" s="83"/>
    </row>
    <row r="391" spans="12:15" ht="15.75" customHeight="1">
      <c r="L391" s="83"/>
      <c r="O391" s="83"/>
    </row>
    <row r="392" spans="12:15" ht="15.75" customHeight="1">
      <c r="L392" s="83"/>
      <c r="O392" s="83"/>
    </row>
    <row r="393" spans="12:15" ht="15.75" customHeight="1">
      <c r="L393" s="83"/>
      <c r="O393" s="83"/>
    </row>
    <row r="394" spans="12:15" ht="15.75" customHeight="1">
      <c r="L394" s="83"/>
      <c r="O394" s="83"/>
    </row>
    <row r="395" spans="12:15" ht="15.75" customHeight="1">
      <c r="L395" s="83"/>
      <c r="O395" s="83"/>
    </row>
    <row r="396" spans="12:15" ht="15.75" customHeight="1">
      <c r="L396" s="83"/>
      <c r="O396" s="83"/>
    </row>
    <row r="397" spans="12:15" ht="15.75" customHeight="1">
      <c r="L397" s="83"/>
      <c r="O397" s="83"/>
    </row>
    <row r="398" spans="12:15" ht="15.75" customHeight="1">
      <c r="L398" s="83"/>
      <c r="O398" s="83"/>
    </row>
    <row r="399" spans="12:15" ht="15.75" customHeight="1">
      <c r="L399" s="83"/>
      <c r="O399" s="83"/>
    </row>
    <row r="400" spans="12:15" ht="15.75" customHeight="1">
      <c r="L400" s="83"/>
      <c r="O400" s="83"/>
    </row>
    <row r="401" spans="12:15" ht="15.75" customHeight="1">
      <c r="L401" s="83"/>
      <c r="O401" s="83"/>
    </row>
    <row r="402" spans="12:15" ht="15.75" customHeight="1">
      <c r="L402" s="83"/>
      <c r="O402" s="83"/>
    </row>
    <row r="403" spans="12:15" ht="15.75" customHeight="1">
      <c r="L403" s="83"/>
      <c r="O403" s="83"/>
    </row>
    <row r="404" spans="12:15" ht="15.75" customHeight="1">
      <c r="L404" s="83"/>
      <c r="O404" s="83"/>
    </row>
    <row r="405" spans="12:15" ht="15.75" customHeight="1">
      <c r="L405" s="83"/>
      <c r="O405" s="83"/>
    </row>
    <row r="406" spans="12:15" ht="15.75" customHeight="1">
      <c r="L406" s="83"/>
      <c r="O406" s="83"/>
    </row>
    <row r="407" spans="12:15" ht="15.75" customHeight="1">
      <c r="L407" s="83"/>
      <c r="O407" s="83"/>
    </row>
    <row r="408" spans="12:15" ht="15.75" customHeight="1">
      <c r="L408" s="83"/>
      <c r="O408" s="83"/>
    </row>
    <row r="409" spans="12:15" ht="15.75" customHeight="1">
      <c r="L409" s="83"/>
      <c r="O409" s="83"/>
    </row>
    <row r="410" spans="12:15" ht="15.75" customHeight="1">
      <c r="L410" s="83"/>
      <c r="O410" s="83"/>
    </row>
    <row r="411" spans="12:15" ht="15.75" customHeight="1">
      <c r="L411" s="83"/>
      <c r="O411" s="83"/>
    </row>
    <row r="412" spans="12:15" ht="15.75" customHeight="1">
      <c r="L412" s="83"/>
      <c r="O412" s="83"/>
    </row>
    <row r="413" spans="12:15" ht="15.75" customHeight="1">
      <c r="L413" s="83"/>
      <c r="O413" s="83"/>
    </row>
    <row r="414" spans="12:15" ht="15.75" customHeight="1">
      <c r="L414" s="83"/>
      <c r="O414" s="83"/>
    </row>
    <row r="415" spans="12:15" ht="15.75" customHeight="1">
      <c r="L415" s="83"/>
      <c r="O415" s="83"/>
    </row>
    <row r="416" spans="12:15" ht="15.75" customHeight="1">
      <c r="L416" s="83"/>
      <c r="O416" s="83"/>
    </row>
    <row r="417" spans="12:15" ht="15.75" customHeight="1">
      <c r="L417" s="83"/>
      <c r="O417" s="83"/>
    </row>
    <row r="418" spans="12:15" ht="15.75" customHeight="1">
      <c r="L418" s="83"/>
      <c r="O418" s="83"/>
    </row>
    <row r="419" spans="12:15" ht="15.75" customHeight="1">
      <c r="L419" s="83"/>
      <c r="O419" s="83"/>
    </row>
    <row r="420" spans="12:15" ht="15.75" customHeight="1">
      <c r="L420" s="83"/>
      <c r="O420" s="83"/>
    </row>
    <row r="421" spans="12:15" ht="15.75" customHeight="1">
      <c r="L421" s="83"/>
      <c r="O421" s="83"/>
    </row>
    <row r="422" spans="12:15" ht="15.75" customHeight="1">
      <c r="L422" s="83"/>
      <c r="O422" s="83"/>
    </row>
    <row r="423" spans="12:15" ht="15.75" customHeight="1">
      <c r="L423" s="83"/>
      <c r="O423" s="83"/>
    </row>
    <row r="424" spans="12:15" ht="15.75" customHeight="1">
      <c r="L424" s="83"/>
      <c r="O424" s="83"/>
    </row>
    <row r="425" spans="12:15" ht="15.75" customHeight="1">
      <c r="L425" s="83"/>
      <c r="O425" s="83"/>
    </row>
    <row r="426" spans="12:15" ht="15.75" customHeight="1">
      <c r="L426" s="83"/>
      <c r="O426" s="83"/>
    </row>
    <row r="427" spans="12:15" ht="15.75" customHeight="1">
      <c r="L427" s="83"/>
      <c r="O427" s="83"/>
    </row>
    <row r="428" spans="12:15" ht="15.75" customHeight="1">
      <c r="L428" s="83"/>
      <c r="O428" s="83"/>
    </row>
    <row r="429" spans="12:15" ht="15.75" customHeight="1">
      <c r="L429" s="83"/>
      <c r="O429" s="83"/>
    </row>
    <row r="430" spans="12:15" ht="15.75" customHeight="1">
      <c r="L430" s="83"/>
      <c r="O430" s="83"/>
    </row>
    <row r="431" spans="12:15" ht="15.75" customHeight="1">
      <c r="L431" s="83"/>
      <c r="O431" s="83"/>
    </row>
    <row r="432" spans="12:15" ht="15.75" customHeight="1">
      <c r="L432" s="83"/>
      <c r="O432" s="83"/>
    </row>
    <row r="433" spans="12:15" ht="15.75" customHeight="1">
      <c r="L433" s="83"/>
      <c r="O433" s="83"/>
    </row>
    <row r="434" spans="12:15" ht="15.75" customHeight="1">
      <c r="L434" s="83"/>
      <c r="O434" s="83"/>
    </row>
    <row r="435" spans="12:15" ht="15.75" customHeight="1">
      <c r="L435" s="83"/>
      <c r="O435" s="83"/>
    </row>
    <row r="436" spans="12:15" ht="15.75" customHeight="1">
      <c r="L436" s="83"/>
      <c r="O436" s="83"/>
    </row>
    <row r="437" spans="12:15" ht="15.75" customHeight="1">
      <c r="L437" s="83"/>
      <c r="O437" s="83"/>
    </row>
    <row r="438" spans="12:15" ht="15.75" customHeight="1">
      <c r="L438" s="83"/>
      <c r="O438" s="83"/>
    </row>
    <row r="439" spans="12:15" ht="15.75" customHeight="1">
      <c r="L439" s="83"/>
      <c r="O439" s="83"/>
    </row>
    <row r="440" spans="12:15" ht="15.75" customHeight="1">
      <c r="L440" s="83"/>
      <c r="O440" s="83"/>
    </row>
    <row r="441" spans="12:15" ht="15.75" customHeight="1">
      <c r="L441" s="83"/>
      <c r="O441" s="83"/>
    </row>
    <row r="442" spans="12:15" ht="15.75" customHeight="1">
      <c r="L442" s="83"/>
      <c r="O442" s="83"/>
    </row>
    <row r="443" spans="12:15" ht="15.75" customHeight="1">
      <c r="L443" s="83"/>
      <c r="O443" s="83"/>
    </row>
    <row r="444" spans="12:15" ht="15.75" customHeight="1">
      <c r="L444" s="83"/>
      <c r="O444" s="83"/>
    </row>
    <row r="445" spans="12:15" ht="15.75" customHeight="1">
      <c r="L445" s="83"/>
      <c r="O445" s="83"/>
    </row>
    <row r="446" spans="12:15" ht="15.75" customHeight="1">
      <c r="L446" s="83"/>
      <c r="O446" s="83"/>
    </row>
    <row r="447" spans="12:15" ht="15.75" customHeight="1">
      <c r="L447" s="83"/>
      <c r="O447" s="83"/>
    </row>
    <row r="448" spans="12:15" ht="15.75" customHeight="1">
      <c r="L448" s="83"/>
      <c r="O448" s="83"/>
    </row>
    <row r="449" spans="12:15" ht="15.75" customHeight="1">
      <c r="L449" s="83"/>
      <c r="O449" s="83"/>
    </row>
    <row r="450" spans="12:15" ht="15.75" customHeight="1">
      <c r="L450" s="83"/>
      <c r="O450" s="83"/>
    </row>
    <row r="451" spans="12:15" ht="15.75" customHeight="1">
      <c r="L451" s="83"/>
      <c r="O451" s="83"/>
    </row>
    <row r="452" spans="12:15" ht="15.75" customHeight="1">
      <c r="L452" s="83"/>
      <c r="O452" s="83"/>
    </row>
    <row r="453" spans="12:15" ht="15.75" customHeight="1">
      <c r="L453" s="83"/>
      <c r="O453" s="83"/>
    </row>
    <row r="454" spans="12:15" ht="15.75" customHeight="1">
      <c r="L454" s="83"/>
      <c r="O454" s="83"/>
    </row>
    <row r="455" spans="12:15" ht="15.75" customHeight="1">
      <c r="L455" s="83"/>
      <c r="O455" s="83"/>
    </row>
    <row r="456" spans="12:15" ht="15.75" customHeight="1">
      <c r="L456" s="83"/>
      <c r="O456" s="83"/>
    </row>
    <row r="457" spans="12:15" ht="15.75" customHeight="1">
      <c r="L457" s="83"/>
      <c r="O457" s="83"/>
    </row>
    <row r="458" spans="12:15" ht="15.75" customHeight="1">
      <c r="L458" s="83"/>
      <c r="O458" s="83"/>
    </row>
    <row r="459" spans="12:15" ht="15.75" customHeight="1">
      <c r="L459" s="83"/>
      <c r="O459" s="83"/>
    </row>
    <row r="460" spans="12:15" ht="15.75" customHeight="1">
      <c r="L460" s="83"/>
      <c r="O460" s="83"/>
    </row>
    <row r="461" spans="12:15" ht="15.75" customHeight="1">
      <c r="L461" s="83"/>
      <c r="O461" s="83"/>
    </row>
    <row r="462" spans="12:15" ht="15.75" customHeight="1">
      <c r="L462" s="83"/>
      <c r="O462" s="83"/>
    </row>
    <row r="463" spans="12:15" ht="15.75" customHeight="1">
      <c r="L463" s="83"/>
      <c r="O463" s="83"/>
    </row>
    <row r="464" spans="12:15" ht="15.75" customHeight="1">
      <c r="L464" s="83"/>
      <c r="O464" s="83"/>
    </row>
    <row r="465" spans="12:15" ht="15.75" customHeight="1">
      <c r="L465" s="83"/>
      <c r="O465" s="83"/>
    </row>
    <row r="466" spans="12:15" ht="15.75" customHeight="1">
      <c r="L466" s="83"/>
      <c r="O466" s="83"/>
    </row>
    <row r="467" spans="12:15" ht="15.75" customHeight="1">
      <c r="L467" s="83"/>
      <c r="O467" s="83"/>
    </row>
    <row r="468" spans="12:15" ht="15.75" customHeight="1">
      <c r="L468" s="83"/>
      <c r="O468" s="83"/>
    </row>
    <row r="469" spans="12:15" ht="15.75" customHeight="1">
      <c r="L469" s="83"/>
      <c r="O469" s="83"/>
    </row>
    <row r="470" spans="12:15" ht="15.75" customHeight="1">
      <c r="L470" s="83"/>
      <c r="O470" s="83"/>
    </row>
    <row r="471" spans="12:15" ht="15.75" customHeight="1">
      <c r="L471" s="83"/>
      <c r="O471" s="83"/>
    </row>
    <row r="472" spans="12:15" ht="15.75" customHeight="1">
      <c r="L472" s="83"/>
      <c r="O472" s="83"/>
    </row>
    <row r="473" spans="12:15" ht="15.75" customHeight="1">
      <c r="L473" s="83"/>
      <c r="O473" s="83"/>
    </row>
    <row r="474" spans="12:15" ht="15.75" customHeight="1">
      <c r="L474" s="83"/>
      <c r="O474" s="83"/>
    </row>
    <row r="475" spans="12:15" ht="15.75" customHeight="1">
      <c r="L475" s="83"/>
      <c r="O475" s="83"/>
    </row>
    <row r="476" spans="12:15" ht="15.75" customHeight="1">
      <c r="L476" s="83"/>
      <c r="O476" s="83"/>
    </row>
    <row r="477" spans="12:15" ht="15.75" customHeight="1">
      <c r="L477" s="83"/>
      <c r="O477" s="83"/>
    </row>
    <row r="478" spans="12:15" ht="15.75" customHeight="1">
      <c r="L478" s="83"/>
      <c r="O478" s="83"/>
    </row>
    <row r="479" spans="12:15" ht="15.75" customHeight="1">
      <c r="L479" s="83"/>
      <c r="O479" s="83"/>
    </row>
    <row r="480" spans="12:15" ht="15.75" customHeight="1">
      <c r="L480" s="83"/>
      <c r="O480" s="83"/>
    </row>
    <row r="481" spans="12:15" ht="15.75" customHeight="1">
      <c r="L481" s="83"/>
      <c r="O481" s="83"/>
    </row>
    <row r="482" spans="12:15" ht="15.75" customHeight="1">
      <c r="L482" s="83"/>
      <c r="O482" s="83"/>
    </row>
    <row r="483" spans="12:15" ht="15.75" customHeight="1">
      <c r="L483" s="83"/>
      <c r="O483" s="83"/>
    </row>
    <row r="484" spans="12:15" ht="15.75" customHeight="1">
      <c r="L484" s="83"/>
      <c r="O484" s="83"/>
    </row>
    <row r="485" spans="12:15" ht="15.75" customHeight="1">
      <c r="L485" s="83"/>
      <c r="O485" s="83"/>
    </row>
    <row r="486" spans="12:15" ht="15.75" customHeight="1">
      <c r="L486" s="83"/>
      <c r="O486" s="83"/>
    </row>
    <row r="487" spans="12:15" ht="15.75" customHeight="1">
      <c r="L487" s="83"/>
      <c r="O487" s="83"/>
    </row>
    <row r="488" spans="12:15" ht="15.75" customHeight="1">
      <c r="L488" s="83"/>
      <c r="O488" s="83"/>
    </row>
    <row r="489" spans="12:15" ht="15.75" customHeight="1">
      <c r="L489" s="83"/>
      <c r="O489" s="83"/>
    </row>
    <row r="490" spans="12:15" ht="15.75" customHeight="1">
      <c r="L490" s="83"/>
      <c r="O490" s="83"/>
    </row>
    <row r="491" spans="12:15" ht="15.75" customHeight="1">
      <c r="L491" s="83"/>
      <c r="O491" s="83"/>
    </row>
    <row r="492" spans="12:15" ht="15.75" customHeight="1">
      <c r="L492" s="83"/>
      <c r="O492" s="83"/>
    </row>
    <row r="493" spans="12:15" ht="15.75" customHeight="1">
      <c r="L493" s="83"/>
      <c r="O493" s="83"/>
    </row>
    <row r="494" spans="12:15" ht="15.75" customHeight="1">
      <c r="L494" s="83"/>
      <c r="O494" s="83"/>
    </row>
    <row r="495" spans="12:15" ht="15.75" customHeight="1">
      <c r="L495" s="83"/>
      <c r="O495" s="83"/>
    </row>
    <row r="496" spans="12:15" ht="15.75" customHeight="1">
      <c r="L496" s="83"/>
      <c r="O496" s="83"/>
    </row>
    <row r="497" spans="12:15" ht="15.75" customHeight="1">
      <c r="L497" s="83"/>
      <c r="O497" s="83"/>
    </row>
    <row r="498" spans="12:15" ht="15.75" customHeight="1">
      <c r="L498" s="83"/>
      <c r="O498" s="83"/>
    </row>
    <row r="499" spans="12:15" ht="15.75" customHeight="1">
      <c r="L499" s="83"/>
      <c r="O499" s="83"/>
    </row>
    <row r="500" spans="12:15" ht="15.75" customHeight="1">
      <c r="L500" s="83"/>
      <c r="O500" s="83"/>
    </row>
    <row r="501" spans="12:15" ht="15.75" customHeight="1">
      <c r="L501" s="83"/>
      <c r="O501" s="83"/>
    </row>
    <row r="502" spans="12:15" ht="15.75" customHeight="1">
      <c r="L502" s="83"/>
      <c r="O502" s="83"/>
    </row>
    <row r="503" spans="12:15" ht="15.75" customHeight="1">
      <c r="L503" s="83"/>
      <c r="O503" s="83"/>
    </row>
    <row r="504" spans="12:15" ht="15.75" customHeight="1">
      <c r="L504" s="83"/>
      <c r="O504" s="83"/>
    </row>
    <row r="505" spans="12:15" ht="15.75" customHeight="1">
      <c r="L505" s="83"/>
      <c r="O505" s="83"/>
    </row>
    <row r="506" spans="12:15" ht="15.75" customHeight="1">
      <c r="L506" s="83"/>
      <c r="O506" s="83"/>
    </row>
    <row r="507" spans="12:15" ht="15.75" customHeight="1">
      <c r="L507" s="83"/>
      <c r="O507" s="83"/>
    </row>
    <row r="508" spans="12:15" ht="15.75" customHeight="1">
      <c r="L508" s="83"/>
      <c r="O508" s="83"/>
    </row>
    <row r="509" spans="12:15" ht="15.75" customHeight="1">
      <c r="L509" s="83"/>
      <c r="O509" s="83"/>
    </row>
    <row r="510" spans="12:15" ht="15.75" customHeight="1">
      <c r="L510" s="83"/>
      <c r="O510" s="83"/>
    </row>
    <row r="511" spans="12:15" ht="15.75" customHeight="1">
      <c r="L511" s="83"/>
      <c r="O511" s="83"/>
    </row>
    <row r="512" spans="12:15" ht="15.75" customHeight="1">
      <c r="L512" s="83"/>
      <c r="O512" s="83"/>
    </row>
    <row r="513" spans="12:15" ht="15.75" customHeight="1">
      <c r="L513" s="83"/>
      <c r="O513" s="83"/>
    </row>
    <row r="514" spans="12:15" ht="15.75" customHeight="1">
      <c r="L514" s="83"/>
      <c r="O514" s="83"/>
    </row>
    <row r="515" spans="12:15" ht="15.75" customHeight="1">
      <c r="L515" s="83"/>
      <c r="O515" s="83"/>
    </row>
    <row r="516" spans="12:15" ht="15.75" customHeight="1">
      <c r="L516" s="83"/>
      <c r="O516" s="83"/>
    </row>
    <row r="517" spans="12:15" ht="15.75" customHeight="1">
      <c r="L517" s="83"/>
      <c r="O517" s="83"/>
    </row>
    <row r="518" spans="12:15" ht="15.75" customHeight="1">
      <c r="L518" s="83"/>
      <c r="O518" s="83"/>
    </row>
    <row r="519" spans="12:15" ht="15.75" customHeight="1">
      <c r="L519" s="83"/>
      <c r="O519" s="83"/>
    </row>
    <row r="520" spans="12:15" ht="15.75" customHeight="1">
      <c r="L520" s="83"/>
      <c r="O520" s="83"/>
    </row>
    <row r="521" spans="12:15" ht="15.75" customHeight="1">
      <c r="L521" s="83"/>
      <c r="O521" s="83"/>
    </row>
    <row r="522" spans="12:15" ht="15.75" customHeight="1">
      <c r="L522" s="83"/>
      <c r="O522" s="83"/>
    </row>
    <row r="523" spans="12:15" ht="15.75" customHeight="1">
      <c r="L523" s="83"/>
      <c r="O523" s="83"/>
    </row>
    <row r="524" spans="12:15" ht="15.75" customHeight="1">
      <c r="L524" s="83"/>
      <c r="O524" s="83"/>
    </row>
    <row r="525" spans="12:15" ht="15.75" customHeight="1">
      <c r="L525" s="83"/>
      <c r="O525" s="83"/>
    </row>
    <row r="526" spans="12:15" ht="15.75" customHeight="1">
      <c r="L526" s="83"/>
      <c r="O526" s="83"/>
    </row>
    <row r="527" spans="12:15" ht="15.75" customHeight="1">
      <c r="L527" s="83"/>
      <c r="O527" s="83"/>
    </row>
    <row r="528" spans="12:15" ht="15.75" customHeight="1">
      <c r="L528" s="83"/>
      <c r="O528" s="83"/>
    </row>
    <row r="529" spans="12:15" ht="15.75" customHeight="1">
      <c r="L529" s="83"/>
      <c r="O529" s="83"/>
    </row>
    <row r="530" spans="12:15" ht="15.75" customHeight="1">
      <c r="L530" s="83"/>
      <c r="O530" s="83"/>
    </row>
    <row r="531" spans="12:15" ht="15.75" customHeight="1">
      <c r="L531" s="83"/>
      <c r="O531" s="83"/>
    </row>
    <row r="532" spans="12:15" ht="15.75" customHeight="1">
      <c r="L532" s="83"/>
      <c r="O532" s="83"/>
    </row>
    <row r="533" spans="12:15" ht="15.75" customHeight="1">
      <c r="L533" s="83"/>
      <c r="O533" s="83"/>
    </row>
    <row r="534" spans="12:15" ht="15.75" customHeight="1">
      <c r="L534" s="83"/>
      <c r="O534" s="83"/>
    </row>
    <row r="535" spans="12:15" ht="15.75" customHeight="1">
      <c r="L535" s="83"/>
      <c r="O535" s="83"/>
    </row>
    <row r="536" spans="12:15" ht="15.75" customHeight="1">
      <c r="L536" s="83"/>
      <c r="O536" s="83"/>
    </row>
    <row r="537" spans="12:15" ht="15.75" customHeight="1">
      <c r="L537" s="83"/>
      <c r="O537" s="83"/>
    </row>
    <row r="538" spans="12:15" ht="15.75" customHeight="1">
      <c r="L538" s="83"/>
      <c r="O538" s="83"/>
    </row>
    <row r="539" spans="12:15" ht="15.75" customHeight="1">
      <c r="L539" s="83"/>
      <c r="O539" s="83"/>
    </row>
    <row r="540" spans="12:15" ht="15.75" customHeight="1">
      <c r="L540" s="83"/>
      <c r="O540" s="83"/>
    </row>
    <row r="541" spans="12:15" ht="15.75" customHeight="1">
      <c r="L541" s="83"/>
      <c r="O541" s="83"/>
    </row>
    <row r="542" spans="12:15" ht="15.75" customHeight="1">
      <c r="L542" s="83"/>
      <c r="O542" s="83"/>
    </row>
    <row r="543" spans="12:15" ht="15.75" customHeight="1">
      <c r="L543" s="83"/>
      <c r="O543" s="83"/>
    </row>
    <row r="544" spans="12:15" ht="15.75" customHeight="1">
      <c r="L544" s="83"/>
      <c r="O544" s="83"/>
    </row>
    <row r="545" spans="12:15" ht="15.75" customHeight="1">
      <c r="L545" s="83"/>
      <c r="O545" s="83"/>
    </row>
    <row r="546" spans="12:15" ht="15.75" customHeight="1">
      <c r="L546" s="83"/>
      <c r="O546" s="83"/>
    </row>
    <row r="547" spans="12:15" ht="15.75" customHeight="1">
      <c r="L547" s="83"/>
      <c r="O547" s="83"/>
    </row>
    <row r="548" spans="12:15" ht="15.75" customHeight="1">
      <c r="L548" s="83"/>
      <c r="O548" s="83"/>
    </row>
    <row r="549" spans="12:15" ht="15.75" customHeight="1">
      <c r="L549" s="83"/>
      <c r="O549" s="83"/>
    </row>
    <row r="550" spans="12:15" ht="15.75" customHeight="1">
      <c r="L550" s="83"/>
      <c r="O550" s="83"/>
    </row>
    <row r="551" spans="12:15" ht="15.75" customHeight="1">
      <c r="L551" s="83"/>
      <c r="O551" s="83"/>
    </row>
    <row r="552" spans="12:15" ht="15.75" customHeight="1">
      <c r="L552" s="83"/>
      <c r="O552" s="83"/>
    </row>
    <row r="553" spans="12:15" ht="15.75" customHeight="1">
      <c r="L553" s="83"/>
      <c r="O553" s="83"/>
    </row>
    <row r="554" spans="12:15" ht="15.75" customHeight="1">
      <c r="L554" s="83"/>
      <c r="O554" s="83"/>
    </row>
    <row r="555" spans="12:15" ht="15.75" customHeight="1">
      <c r="L555" s="83"/>
      <c r="O555" s="83"/>
    </row>
    <row r="556" spans="12:15" ht="15.75" customHeight="1">
      <c r="L556" s="83"/>
      <c r="O556" s="83"/>
    </row>
    <row r="557" spans="12:15" ht="15.75" customHeight="1">
      <c r="L557" s="83"/>
      <c r="O557" s="83"/>
    </row>
    <row r="558" spans="12:15" ht="15.75" customHeight="1">
      <c r="L558" s="83"/>
      <c r="O558" s="83"/>
    </row>
    <row r="559" spans="12:15" ht="15.75" customHeight="1">
      <c r="L559" s="83"/>
      <c r="O559" s="83"/>
    </row>
    <row r="560" spans="12:15" ht="15.75" customHeight="1">
      <c r="L560" s="83"/>
      <c r="O560" s="83"/>
    </row>
    <row r="561" spans="12:15" ht="15.75" customHeight="1">
      <c r="L561" s="83"/>
      <c r="O561" s="83"/>
    </row>
    <row r="562" spans="12:15" ht="15.75" customHeight="1">
      <c r="L562" s="83"/>
      <c r="O562" s="83"/>
    </row>
    <row r="563" spans="12:15" ht="15.75" customHeight="1">
      <c r="L563" s="83"/>
      <c r="O563" s="83"/>
    </row>
    <row r="564" spans="12:15" ht="15.75" customHeight="1">
      <c r="L564" s="83"/>
      <c r="O564" s="83"/>
    </row>
    <row r="565" spans="12:15" ht="15.75" customHeight="1">
      <c r="L565" s="83"/>
      <c r="O565" s="83"/>
    </row>
    <row r="566" spans="12:15" ht="15.75" customHeight="1">
      <c r="L566" s="83"/>
      <c r="O566" s="83"/>
    </row>
    <row r="567" spans="12:15" ht="15.75" customHeight="1">
      <c r="L567" s="83"/>
      <c r="O567" s="83"/>
    </row>
    <row r="568" spans="12:15" ht="15.75" customHeight="1">
      <c r="L568" s="83"/>
      <c r="O568" s="83"/>
    </row>
    <row r="569" spans="12:15" ht="15.75" customHeight="1">
      <c r="L569" s="83"/>
      <c r="O569" s="83"/>
    </row>
    <row r="570" spans="12:15" ht="15.75" customHeight="1">
      <c r="L570" s="83"/>
      <c r="O570" s="83"/>
    </row>
    <row r="571" spans="12:15" ht="15.75" customHeight="1">
      <c r="L571" s="83"/>
      <c r="O571" s="83"/>
    </row>
    <row r="572" spans="12:15" ht="15.75" customHeight="1">
      <c r="L572" s="83"/>
      <c r="O572" s="83"/>
    </row>
    <row r="573" spans="12:15" ht="15.75" customHeight="1">
      <c r="L573" s="83"/>
      <c r="O573" s="83"/>
    </row>
    <row r="574" spans="12:15" ht="15.75" customHeight="1">
      <c r="L574" s="83"/>
      <c r="O574" s="83"/>
    </row>
    <row r="575" spans="12:15" ht="15.75" customHeight="1">
      <c r="L575" s="83"/>
      <c r="O575" s="83"/>
    </row>
    <row r="576" spans="12:15" ht="15.75" customHeight="1">
      <c r="L576" s="83"/>
      <c r="O576" s="83"/>
    </row>
    <row r="577" spans="12:15" ht="15.75" customHeight="1">
      <c r="L577" s="83"/>
      <c r="O577" s="83"/>
    </row>
    <row r="578" spans="12:15" ht="15.75" customHeight="1">
      <c r="L578" s="83"/>
      <c r="O578" s="83"/>
    </row>
    <row r="579" spans="12:15" ht="15.75" customHeight="1">
      <c r="L579" s="83"/>
      <c r="O579" s="83"/>
    </row>
    <row r="580" spans="12:15" ht="15.75" customHeight="1">
      <c r="L580" s="83"/>
      <c r="O580" s="83"/>
    </row>
    <row r="581" spans="12:15" ht="15.75" customHeight="1">
      <c r="L581" s="83"/>
      <c r="O581" s="83"/>
    </row>
    <row r="582" spans="12:15" ht="15.75" customHeight="1">
      <c r="L582" s="83"/>
      <c r="O582" s="83"/>
    </row>
    <row r="583" spans="12:15" ht="15.75" customHeight="1">
      <c r="L583" s="83"/>
      <c r="O583" s="83"/>
    </row>
    <row r="584" spans="12:15" ht="15.75" customHeight="1">
      <c r="L584" s="83"/>
      <c r="O584" s="83"/>
    </row>
    <row r="585" spans="12:15" ht="15.75" customHeight="1">
      <c r="L585" s="83"/>
      <c r="O585" s="83"/>
    </row>
    <row r="586" spans="12:15" ht="15.75" customHeight="1">
      <c r="L586" s="83"/>
      <c r="O586" s="83"/>
    </row>
    <row r="587" spans="12:15" ht="15.75" customHeight="1">
      <c r="L587" s="83"/>
      <c r="O587" s="83"/>
    </row>
    <row r="588" spans="12:15" ht="15.75" customHeight="1">
      <c r="L588" s="83"/>
      <c r="O588" s="83"/>
    </row>
    <row r="589" spans="12:15" ht="15.75" customHeight="1">
      <c r="L589" s="83"/>
      <c r="O589" s="83"/>
    </row>
    <row r="590" spans="12:15" ht="15.75" customHeight="1">
      <c r="L590" s="83"/>
      <c r="O590" s="83"/>
    </row>
    <row r="591" spans="12:15" ht="15.75" customHeight="1">
      <c r="L591" s="83"/>
      <c r="O591" s="83"/>
    </row>
    <row r="592" spans="12:15" ht="15.75" customHeight="1">
      <c r="L592" s="83"/>
      <c r="O592" s="83"/>
    </row>
    <row r="593" spans="12:15" ht="15.75" customHeight="1">
      <c r="L593" s="83"/>
      <c r="O593" s="83"/>
    </row>
    <row r="594" spans="12:15" ht="15.75" customHeight="1">
      <c r="L594" s="83"/>
      <c r="O594" s="83"/>
    </row>
    <row r="595" spans="12:15" ht="15.75" customHeight="1">
      <c r="L595" s="83"/>
      <c r="O595" s="83"/>
    </row>
    <row r="596" spans="12:15" ht="15.75" customHeight="1">
      <c r="L596" s="83"/>
      <c r="O596" s="83"/>
    </row>
    <row r="597" spans="12:15" ht="15.75" customHeight="1">
      <c r="L597" s="83"/>
      <c r="O597" s="83"/>
    </row>
    <row r="598" spans="12:15" ht="15.75" customHeight="1">
      <c r="L598" s="83"/>
      <c r="O598" s="83"/>
    </row>
    <row r="599" spans="12:15" ht="15.75" customHeight="1">
      <c r="L599" s="83"/>
      <c r="O599" s="83"/>
    </row>
    <row r="600" spans="12:15" ht="15.75" customHeight="1">
      <c r="L600" s="83"/>
      <c r="O600" s="83"/>
    </row>
    <row r="601" spans="12:15" ht="15.75" customHeight="1">
      <c r="L601" s="83"/>
      <c r="O601" s="83"/>
    </row>
    <row r="602" spans="12:15" ht="15.75" customHeight="1">
      <c r="L602" s="83"/>
      <c r="O602" s="83"/>
    </row>
    <row r="603" spans="12:15" ht="15.75" customHeight="1">
      <c r="L603" s="83"/>
      <c r="O603" s="83"/>
    </row>
    <row r="604" spans="12:15" ht="15.75" customHeight="1">
      <c r="L604" s="83"/>
      <c r="O604" s="83"/>
    </row>
    <row r="605" spans="12:15" ht="15.75" customHeight="1">
      <c r="L605" s="83"/>
      <c r="O605" s="83"/>
    </row>
    <row r="606" spans="12:15" ht="15.75" customHeight="1">
      <c r="L606" s="83"/>
      <c r="O606" s="83"/>
    </row>
    <row r="607" spans="12:15" ht="15.75" customHeight="1">
      <c r="L607" s="83"/>
      <c r="O607" s="83"/>
    </row>
    <row r="608" spans="12:15" ht="15.75" customHeight="1">
      <c r="L608" s="83"/>
      <c r="O608" s="83"/>
    </row>
    <row r="609" spans="12:15" ht="15.75" customHeight="1">
      <c r="L609" s="83"/>
      <c r="O609" s="83"/>
    </row>
    <row r="610" spans="12:15" ht="15.75" customHeight="1">
      <c r="L610" s="83"/>
      <c r="O610" s="83"/>
    </row>
    <row r="611" spans="12:15" ht="15.75" customHeight="1">
      <c r="L611" s="83"/>
      <c r="O611" s="83"/>
    </row>
    <row r="612" spans="12:15" ht="15.75" customHeight="1">
      <c r="L612" s="83"/>
      <c r="O612" s="83"/>
    </row>
    <row r="613" spans="12:15" ht="15.75" customHeight="1">
      <c r="L613" s="83"/>
      <c r="O613" s="83"/>
    </row>
    <row r="614" spans="12:15" ht="15.75" customHeight="1">
      <c r="L614" s="83"/>
      <c r="O614" s="83"/>
    </row>
    <row r="615" spans="12:15" ht="15.75" customHeight="1">
      <c r="L615" s="83"/>
      <c r="O615" s="83"/>
    </row>
    <row r="616" spans="12:15" ht="15.75" customHeight="1">
      <c r="L616" s="83"/>
      <c r="O616" s="83"/>
    </row>
    <row r="617" spans="12:15" ht="15.75" customHeight="1">
      <c r="L617" s="83"/>
      <c r="O617" s="83"/>
    </row>
    <row r="618" spans="12:15" ht="15.75" customHeight="1">
      <c r="L618" s="83"/>
      <c r="O618" s="83"/>
    </row>
    <row r="619" spans="12:15" ht="15.75" customHeight="1">
      <c r="L619" s="83"/>
      <c r="O619" s="83"/>
    </row>
    <row r="620" spans="12:15" ht="15.75" customHeight="1">
      <c r="L620" s="83"/>
      <c r="O620" s="83"/>
    </row>
    <row r="621" spans="12:15" ht="15.75" customHeight="1">
      <c r="L621" s="83"/>
      <c r="O621" s="83"/>
    </row>
    <row r="622" spans="12:15" ht="15.75" customHeight="1">
      <c r="L622" s="83"/>
      <c r="O622" s="83"/>
    </row>
    <row r="623" spans="12:15" ht="15.75" customHeight="1">
      <c r="L623" s="83"/>
      <c r="O623" s="83"/>
    </row>
    <row r="624" spans="12:15" ht="15.75" customHeight="1">
      <c r="L624" s="83"/>
      <c r="O624" s="83"/>
    </row>
    <row r="625" spans="12:15" ht="15.75" customHeight="1">
      <c r="L625" s="83"/>
      <c r="O625" s="83"/>
    </row>
    <row r="626" spans="12:15" ht="15.75" customHeight="1">
      <c r="L626" s="83"/>
      <c r="O626" s="83"/>
    </row>
    <row r="627" spans="12:15" ht="15.75" customHeight="1">
      <c r="L627" s="83"/>
      <c r="O627" s="83"/>
    </row>
    <row r="628" spans="12:15" ht="15.75" customHeight="1">
      <c r="L628" s="83"/>
      <c r="O628" s="83"/>
    </row>
    <row r="629" spans="12:15" ht="15.75" customHeight="1">
      <c r="L629" s="83"/>
      <c r="O629" s="83"/>
    </row>
    <row r="630" spans="12:15" ht="15.75" customHeight="1">
      <c r="L630" s="83"/>
      <c r="O630" s="83"/>
    </row>
    <row r="631" spans="12:15" ht="15.75" customHeight="1">
      <c r="L631" s="83"/>
      <c r="O631" s="83"/>
    </row>
    <row r="632" spans="12:15" ht="15.75" customHeight="1">
      <c r="L632" s="83"/>
      <c r="O632" s="83"/>
    </row>
    <row r="633" spans="12:15" ht="15.75" customHeight="1">
      <c r="L633" s="83"/>
      <c r="O633" s="83"/>
    </row>
    <row r="634" spans="12:15" ht="15.75" customHeight="1">
      <c r="L634" s="83"/>
      <c r="O634" s="83"/>
    </row>
    <row r="635" spans="12:15" ht="15.75" customHeight="1">
      <c r="L635" s="83"/>
      <c r="O635" s="83"/>
    </row>
    <row r="636" spans="12:15" ht="15.75" customHeight="1">
      <c r="L636" s="83"/>
      <c r="O636" s="83"/>
    </row>
    <row r="637" spans="12:15" ht="15.75" customHeight="1">
      <c r="L637" s="83"/>
      <c r="O637" s="83"/>
    </row>
    <row r="638" spans="12:15" ht="15.75" customHeight="1">
      <c r="L638" s="83"/>
      <c r="O638" s="83"/>
    </row>
    <row r="639" spans="12:15" ht="15.75" customHeight="1">
      <c r="L639" s="83"/>
      <c r="O639" s="83"/>
    </row>
    <row r="640" spans="12:15" ht="15.75" customHeight="1">
      <c r="L640" s="83"/>
      <c r="O640" s="83"/>
    </row>
    <row r="641" spans="12:15" ht="15.75" customHeight="1">
      <c r="L641" s="83"/>
      <c r="O641" s="83"/>
    </row>
    <row r="642" spans="12:15" ht="15.75" customHeight="1">
      <c r="L642" s="83"/>
      <c r="O642" s="83"/>
    </row>
    <row r="643" spans="12:15" ht="15.75" customHeight="1">
      <c r="L643" s="83"/>
      <c r="O643" s="83"/>
    </row>
    <row r="644" spans="12:15" ht="15.75" customHeight="1">
      <c r="L644" s="83"/>
      <c r="O644" s="83"/>
    </row>
    <row r="645" spans="12:15" ht="15.75" customHeight="1">
      <c r="L645" s="83"/>
      <c r="O645" s="83"/>
    </row>
    <row r="646" spans="12:15" ht="15.75" customHeight="1">
      <c r="L646" s="83"/>
      <c r="O646" s="83"/>
    </row>
    <row r="647" spans="12:15" ht="15.75" customHeight="1">
      <c r="L647" s="83"/>
      <c r="O647" s="83"/>
    </row>
    <row r="648" spans="12:15" ht="15.75" customHeight="1">
      <c r="L648" s="83"/>
      <c r="O648" s="83"/>
    </row>
    <row r="649" spans="12:15" ht="15.75" customHeight="1">
      <c r="L649" s="83"/>
      <c r="O649" s="83"/>
    </row>
    <row r="650" spans="12:15" ht="15.75" customHeight="1">
      <c r="L650" s="83"/>
      <c r="O650" s="83"/>
    </row>
    <row r="651" spans="12:15" ht="15.75" customHeight="1">
      <c r="L651" s="83"/>
      <c r="O651" s="83"/>
    </row>
    <row r="652" spans="12:15" ht="15.75" customHeight="1">
      <c r="L652" s="83"/>
      <c r="O652" s="83"/>
    </row>
    <row r="653" spans="12:15" ht="15.75" customHeight="1">
      <c r="L653" s="83"/>
      <c r="O653" s="83"/>
    </row>
    <row r="654" spans="12:15" ht="15.75" customHeight="1">
      <c r="L654" s="83"/>
      <c r="O654" s="83"/>
    </row>
    <row r="655" spans="12:15" ht="15.75" customHeight="1">
      <c r="L655" s="83"/>
      <c r="O655" s="83"/>
    </row>
    <row r="656" spans="12:15" ht="15.75" customHeight="1">
      <c r="L656" s="83"/>
      <c r="O656" s="83"/>
    </row>
    <row r="657" spans="12:15" ht="15.75" customHeight="1">
      <c r="L657" s="83"/>
      <c r="O657" s="83"/>
    </row>
    <row r="658" spans="12:15" ht="15.75" customHeight="1">
      <c r="L658" s="83"/>
      <c r="O658" s="83"/>
    </row>
    <row r="659" spans="12:15" ht="15.75" customHeight="1">
      <c r="L659" s="83"/>
      <c r="O659" s="83"/>
    </row>
    <row r="660" spans="12:15" ht="15.75" customHeight="1">
      <c r="L660" s="83"/>
      <c r="O660" s="83"/>
    </row>
    <row r="661" spans="12:15" ht="15.75" customHeight="1">
      <c r="L661" s="83"/>
      <c r="O661" s="83"/>
    </row>
    <row r="662" spans="12:15" ht="15.75" customHeight="1">
      <c r="L662" s="83"/>
      <c r="O662" s="83"/>
    </row>
    <row r="663" spans="12:15" ht="15.75" customHeight="1">
      <c r="L663" s="83"/>
      <c r="O663" s="83"/>
    </row>
    <row r="664" spans="12:15" ht="15.75" customHeight="1">
      <c r="L664" s="83"/>
      <c r="O664" s="83"/>
    </row>
    <row r="665" spans="12:15" ht="15.75" customHeight="1">
      <c r="L665" s="83"/>
      <c r="O665" s="83"/>
    </row>
    <row r="666" spans="12:15" ht="15.75" customHeight="1">
      <c r="L666" s="83"/>
      <c r="O666" s="83"/>
    </row>
    <row r="667" spans="12:15" ht="15.75" customHeight="1">
      <c r="L667" s="83"/>
      <c r="O667" s="83"/>
    </row>
    <row r="668" spans="12:15" ht="15.75" customHeight="1">
      <c r="L668" s="83"/>
      <c r="O668" s="83"/>
    </row>
    <row r="669" spans="12:15" ht="15.75" customHeight="1">
      <c r="L669" s="83"/>
      <c r="O669" s="83"/>
    </row>
    <row r="670" spans="12:15" ht="15.75" customHeight="1">
      <c r="L670" s="83"/>
      <c r="O670" s="83"/>
    </row>
    <row r="671" spans="12:15" ht="15.75" customHeight="1">
      <c r="L671" s="83"/>
      <c r="O671" s="83"/>
    </row>
    <row r="672" spans="12:15" ht="15.75" customHeight="1">
      <c r="L672" s="83"/>
      <c r="O672" s="83"/>
    </row>
    <row r="673" spans="12:15" ht="15.75" customHeight="1">
      <c r="L673" s="83"/>
      <c r="O673" s="83"/>
    </row>
    <row r="674" spans="12:15" ht="15.75" customHeight="1">
      <c r="L674" s="83"/>
      <c r="O674" s="83"/>
    </row>
    <row r="675" spans="12:15" ht="15.75" customHeight="1">
      <c r="L675" s="83"/>
      <c r="O675" s="83"/>
    </row>
    <row r="676" spans="12:15" ht="15.75" customHeight="1">
      <c r="L676" s="83"/>
      <c r="O676" s="83"/>
    </row>
    <row r="677" spans="12:15" ht="15.75" customHeight="1">
      <c r="L677" s="83"/>
      <c r="O677" s="83"/>
    </row>
    <row r="678" spans="12:15" ht="15.75" customHeight="1">
      <c r="L678" s="83"/>
      <c r="O678" s="83"/>
    </row>
    <row r="679" spans="12:15" ht="15.75" customHeight="1">
      <c r="L679" s="83"/>
      <c r="O679" s="83"/>
    </row>
    <row r="680" spans="12:15" ht="15.75" customHeight="1">
      <c r="L680" s="83"/>
      <c r="O680" s="83"/>
    </row>
    <row r="681" spans="12:15" ht="15.75" customHeight="1">
      <c r="L681" s="83"/>
      <c r="O681" s="83"/>
    </row>
    <row r="682" spans="12:15" ht="15.75" customHeight="1">
      <c r="L682" s="83"/>
      <c r="O682" s="83"/>
    </row>
    <row r="683" spans="12:15" ht="15.75" customHeight="1">
      <c r="L683" s="83"/>
      <c r="O683" s="83"/>
    </row>
    <row r="684" spans="12:15" ht="15.75" customHeight="1">
      <c r="L684" s="83"/>
      <c r="O684" s="83"/>
    </row>
    <row r="685" spans="12:15" ht="15.75" customHeight="1">
      <c r="L685" s="83"/>
      <c r="O685" s="83"/>
    </row>
    <row r="686" spans="12:15" ht="15.75" customHeight="1">
      <c r="L686" s="83"/>
      <c r="O686" s="83"/>
    </row>
    <row r="687" spans="12:15" ht="15.75" customHeight="1">
      <c r="L687" s="83"/>
      <c r="O687" s="83"/>
    </row>
    <row r="688" spans="12:15" ht="15.75" customHeight="1">
      <c r="L688" s="83"/>
      <c r="O688" s="83"/>
    </row>
    <row r="689" spans="12:15" ht="15.75" customHeight="1">
      <c r="L689" s="83"/>
      <c r="O689" s="83"/>
    </row>
    <row r="690" spans="12:15" ht="15.75" customHeight="1">
      <c r="L690" s="83"/>
      <c r="O690" s="83"/>
    </row>
    <row r="691" spans="12:15" ht="15.75" customHeight="1">
      <c r="L691" s="83"/>
      <c r="O691" s="83"/>
    </row>
    <row r="692" spans="12:15" ht="15.75" customHeight="1">
      <c r="L692" s="83"/>
      <c r="O692" s="83"/>
    </row>
    <row r="693" spans="12:15" ht="15.75" customHeight="1">
      <c r="L693" s="83"/>
      <c r="O693" s="83"/>
    </row>
    <row r="694" spans="12:15" ht="15.75" customHeight="1">
      <c r="L694" s="83"/>
      <c r="O694" s="83"/>
    </row>
    <row r="695" spans="12:15" ht="15.75" customHeight="1">
      <c r="L695" s="83"/>
      <c r="O695" s="83"/>
    </row>
    <row r="696" spans="12:15" ht="15.75" customHeight="1">
      <c r="L696" s="83"/>
      <c r="O696" s="83"/>
    </row>
    <row r="697" spans="12:15" ht="15.75" customHeight="1">
      <c r="L697" s="83"/>
      <c r="O697" s="83"/>
    </row>
    <row r="698" spans="12:15" ht="15.75" customHeight="1">
      <c r="L698" s="83"/>
      <c r="O698" s="83"/>
    </row>
    <row r="699" spans="12:15" ht="15.75" customHeight="1">
      <c r="L699" s="83"/>
      <c r="O699" s="83"/>
    </row>
    <row r="700" spans="12:15" ht="15.75" customHeight="1">
      <c r="L700" s="83"/>
      <c r="O700" s="83"/>
    </row>
    <row r="701" spans="12:15" ht="15.75" customHeight="1">
      <c r="L701" s="83"/>
      <c r="O701" s="83"/>
    </row>
    <row r="702" spans="12:15" ht="15.75" customHeight="1">
      <c r="L702" s="83"/>
      <c r="O702" s="83"/>
    </row>
    <row r="703" spans="12:15" ht="15.75" customHeight="1">
      <c r="L703" s="83"/>
      <c r="O703" s="83"/>
    </row>
    <row r="704" spans="12:15" ht="15.75" customHeight="1">
      <c r="L704" s="83"/>
      <c r="O704" s="83"/>
    </row>
    <row r="705" spans="12:15" ht="15.75" customHeight="1">
      <c r="L705" s="83"/>
      <c r="O705" s="83"/>
    </row>
    <row r="706" spans="12:15" ht="15.75" customHeight="1">
      <c r="L706" s="83"/>
      <c r="O706" s="83"/>
    </row>
    <row r="707" spans="12:15" ht="15.75" customHeight="1">
      <c r="L707" s="83"/>
      <c r="O707" s="83"/>
    </row>
    <row r="708" spans="12:15" ht="15.75" customHeight="1">
      <c r="L708" s="83"/>
      <c r="O708" s="83"/>
    </row>
    <row r="709" spans="12:15" ht="15.75" customHeight="1">
      <c r="L709" s="83"/>
      <c r="O709" s="83"/>
    </row>
    <row r="710" spans="12:15" ht="15.75" customHeight="1">
      <c r="L710" s="83"/>
      <c r="O710" s="83"/>
    </row>
    <row r="711" spans="12:15" ht="15.75" customHeight="1">
      <c r="L711" s="83"/>
      <c r="O711" s="83"/>
    </row>
    <row r="712" spans="12:15" ht="15.75" customHeight="1">
      <c r="L712" s="83"/>
      <c r="O712" s="83"/>
    </row>
    <row r="713" spans="12:15" ht="15.75" customHeight="1">
      <c r="L713" s="83"/>
      <c r="O713" s="83"/>
    </row>
    <row r="714" spans="12:15" ht="15.75" customHeight="1">
      <c r="L714" s="83"/>
      <c r="O714" s="83"/>
    </row>
    <row r="715" spans="12:15" ht="15.75" customHeight="1">
      <c r="L715" s="83"/>
      <c r="O715" s="83"/>
    </row>
    <row r="716" spans="12:15" ht="15.75" customHeight="1">
      <c r="L716" s="83"/>
      <c r="O716" s="83"/>
    </row>
    <row r="717" spans="12:15" ht="15.75" customHeight="1">
      <c r="L717" s="83"/>
      <c r="O717" s="83"/>
    </row>
    <row r="718" spans="12:15" ht="15.75" customHeight="1">
      <c r="L718" s="83"/>
      <c r="O718" s="83"/>
    </row>
    <row r="719" spans="12:15" ht="15.75" customHeight="1">
      <c r="L719" s="83"/>
      <c r="O719" s="83"/>
    </row>
    <row r="720" spans="12:15" ht="15.75" customHeight="1">
      <c r="L720" s="83"/>
      <c r="O720" s="83"/>
    </row>
    <row r="721" spans="12:15" ht="15.75" customHeight="1">
      <c r="L721" s="83"/>
      <c r="O721" s="83"/>
    </row>
    <row r="722" spans="12:15" ht="15.75" customHeight="1">
      <c r="L722" s="83"/>
      <c r="O722" s="83"/>
    </row>
    <row r="723" spans="12:15" ht="15.75" customHeight="1">
      <c r="L723" s="83"/>
      <c r="O723" s="83"/>
    </row>
    <row r="724" spans="12:15" ht="15.75" customHeight="1">
      <c r="L724" s="83"/>
      <c r="O724" s="83"/>
    </row>
    <row r="725" spans="12:15" ht="15.75" customHeight="1">
      <c r="L725" s="83"/>
      <c r="O725" s="83"/>
    </row>
    <row r="726" spans="12:15" ht="15.75" customHeight="1">
      <c r="L726" s="83"/>
      <c r="O726" s="83"/>
    </row>
    <row r="727" spans="12:15" ht="15.75" customHeight="1">
      <c r="L727" s="83"/>
      <c r="O727" s="83"/>
    </row>
    <row r="728" spans="12:15" ht="15.75" customHeight="1">
      <c r="L728" s="83"/>
      <c r="O728" s="83"/>
    </row>
    <row r="729" spans="12:15" ht="15.75" customHeight="1">
      <c r="L729" s="83"/>
      <c r="O729" s="83"/>
    </row>
    <row r="730" spans="12:15" ht="15.75" customHeight="1">
      <c r="L730" s="83"/>
      <c r="O730" s="83"/>
    </row>
    <row r="731" spans="12:15" ht="15.75" customHeight="1">
      <c r="L731" s="83"/>
      <c r="O731" s="83"/>
    </row>
    <row r="732" spans="12:15" ht="15.75" customHeight="1">
      <c r="L732" s="83"/>
      <c r="O732" s="83"/>
    </row>
    <row r="733" spans="12:15" ht="15.75" customHeight="1">
      <c r="L733" s="83"/>
      <c r="O733" s="83"/>
    </row>
    <row r="734" spans="12:15" ht="15.75" customHeight="1">
      <c r="L734" s="83"/>
      <c r="O734" s="83"/>
    </row>
    <row r="735" spans="12:15" ht="15.75" customHeight="1">
      <c r="L735" s="83"/>
      <c r="O735" s="83"/>
    </row>
    <row r="736" spans="12:15" ht="15.75" customHeight="1">
      <c r="L736" s="83"/>
      <c r="O736" s="83"/>
    </row>
    <row r="737" spans="12:15" ht="15.75" customHeight="1">
      <c r="L737" s="83"/>
      <c r="O737" s="83"/>
    </row>
    <row r="738" spans="12:15" ht="15.75" customHeight="1">
      <c r="L738" s="83"/>
      <c r="O738" s="83"/>
    </row>
    <row r="739" spans="12:15" ht="15.75" customHeight="1">
      <c r="L739" s="83"/>
      <c r="O739" s="83"/>
    </row>
    <row r="740" spans="12:15" ht="15.75" customHeight="1">
      <c r="L740" s="83"/>
      <c r="O740" s="83"/>
    </row>
    <row r="741" spans="12:15" ht="15.75" customHeight="1">
      <c r="L741" s="83"/>
      <c r="O741" s="83"/>
    </row>
    <row r="742" spans="12:15" ht="15.75" customHeight="1">
      <c r="L742" s="83"/>
      <c r="O742" s="83"/>
    </row>
    <row r="743" spans="12:15" ht="15.75" customHeight="1">
      <c r="L743" s="83"/>
      <c r="O743" s="83"/>
    </row>
    <row r="744" spans="12:15" ht="15.75" customHeight="1">
      <c r="L744" s="83"/>
      <c r="O744" s="83"/>
    </row>
    <row r="745" spans="12:15" ht="15.75" customHeight="1">
      <c r="L745" s="83"/>
      <c r="O745" s="83"/>
    </row>
    <row r="746" spans="12:15" ht="15.75" customHeight="1">
      <c r="L746" s="83"/>
      <c r="O746" s="83"/>
    </row>
    <row r="747" spans="12:15" ht="15.75" customHeight="1">
      <c r="L747" s="83"/>
      <c r="O747" s="83"/>
    </row>
    <row r="748" spans="12:15" ht="15.75" customHeight="1">
      <c r="L748" s="83"/>
      <c r="O748" s="83"/>
    </row>
    <row r="749" spans="12:15" ht="15.75" customHeight="1">
      <c r="L749" s="83"/>
      <c r="O749" s="83"/>
    </row>
    <row r="750" spans="12:15" ht="15.75" customHeight="1">
      <c r="L750" s="83"/>
      <c r="O750" s="83"/>
    </row>
    <row r="751" spans="12:15" ht="15.75" customHeight="1">
      <c r="L751" s="83"/>
      <c r="O751" s="83"/>
    </row>
    <row r="752" spans="12:15" ht="15.75" customHeight="1">
      <c r="L752" s="83"/>
      <c r="O752" s="83"/>
    </row>
    <row r="753" spans="12:15" ht="15.75" customHeight="1">
      <c r="L753" s="83"/>
      <c r="O753" s="83"/>
    </row>
    <row r="754" spans="12:15" ht="15.75" customHeight="1">
      <c r="L754" s="83"/>
      <c r="O754" s="83"/>
    </row>
    <row r="755" spans="12:15" ht="15.75" customHeight="1">
      <c r="L755" s="83"/>
      <c r="O755" s="83"/>
    </row>
    <row r="756" spans="12:15" ht="15.75" customHeight="1">
      <c r="L756" s="83"/>
      <c r="O756" s="83"/>
    </row>
    <row r="757" spans="12:15" ht="15.75" customHeight="1">
      <c r="L757" s="83"/>
      <c r="O757" s="83"/>
    </row>
    <row r="758" spans="12:15" ht="15.75" customHeight="1">
      <c r="L758" s="83"/>
      <c r="O758" s="83"/>
    </row>
    <row r="759" spans="12:15" ht="15.75" customHeight="1">
      <c r="L759" s="83"/>
      <c r="O759" s="83"/>
    </row>
    <row r="760" spans="12:15" ht="15.75" customHeight="1">
      <c r="L760" s="83"/>
      <c r="O760" s="83"/>
    </row>
    <row r="761" spans="12:15" ht="15.75" customHeight="1">
      <c r="L761" s="83"/>
      <c r="O761" s="83"/>
    </row>
    <row r="762" spans="12:15" ht="15.75" customHeight="1">
      <c r="L762" s="83"/>
      <c r="O762" s="83"/>
    </row>
    <row r="763" spans="12:15" ht="15.75" customHeight="1">
      <c r="L763" s="83"/>
      <c r="O763" s="83"/>
    </row>
    <row r="764" spans="12:15" ht="15.75" customHeight="1">
      <c r="L764" s="83"/>
      <c r="O764" s="83"/>
    </row>
    <row r="765" spans="12:15" ht="15.75" customHeight="1">
      <c r="L765" s="83"/>
      <c r="O765" s="83"/>
    </row>
    <row r="766" spans="12:15" ht="15.75" customHeight="1">
      <c r="L766" s="83"/>
      <c r="O766" s="83"/>
    </row>
    <row r="767" spans="12:15" ht="15.75" customHeight="1">
      <c r="L767" s="83"/>
      <c r="O767" s="83"/>
    </row>
    <row r="768" spans="12:15" ht="15.75" customHeight="1">
      <c r="L768" s="83"/>
      <c r="O768" s="83"/>
    </row>
    <row r="769" spans="12:15" ht="15.75" customHeight="1">
      <c r="L769" s="83"/>
      <c r="O769" s="83"/>
    </row>
    <row r="770" spans="12:15" ht="15.75" customHeight="1">
      <c r="L770" s="83"/>
      <c r="O770" s="83"/>
    </row>
    <row r="771" spans="12:15" ht="15.75" customHeight="1">
      <c r="L771" s="83"/>
      <c r="O771" s="83"/>
    </row>
    <row r="772" spans="12:15" ht="15.75" customHeight="1">
      <c r="L772" s="83"/>
      <c r="O772" s="83"/>
    </row>
    <row r="773" spans="12:15" ht="15.75" customHeight="1">
      <c r="L773" s="83"/>
      <c r="O773" s="83"/>
    </row>
    <row r="774" spans="12:15" ht="15.75" customHeight="1">
      <c r="L774" s="83"/>
      <c r="O774" s="83"/>
    </row>
    <row r="775" spans="12:15" ht="15.75" customHeight="1">
      <c r="L775" s="83"/>
      <c r="O775" s="83"/>
    </row>
    <row r="776" spans="12:15" ht="15.75" customHeight="1">
      <c r="L776" s="83"/>
      <c r="O776" s="83"/>
    </row>
    <row r="777" spans="12:15" ht="15.75" customHeight="1">
      <c r="L777" s="83"/>
      <c r="O777" s="83"/>
    </row>
    <row r="778" spans="12:15" ht="15.75" customHeight="1">
      <c r="L778" s="83"/>
      <c r="O778" s="83"/>
    </row>
    <row r="779" spans="12:15" ht="15.75" customHeight="1">
      <c r="L779" s="83"/>
      <c r="O779" s="83"/>
    </row>
    <row r="780" spans="12:15" ht="15.75" customHeight="1">
      <c r="L780" s="83"/>
      <c r="O780" s="83"/>
    </row>
    <row r="781" spans="12:15" ht="15.75" customHeight="1">
      <c r="L781" s="83"/>
      <c r="O781" s="83"/>
    </row>
    <row r="782" spans="12:15" ht="15.75" customHeight="1">
      <c r="L782" s="83"/>
      <c r="O782" s="83"/>
    </row>
    <row r="783" spans="12:15" ht="15.75" customHeight="1">
      <c r="L783" s="83"/>
      <c r="O783" s="83"/>
    </row>
    <row r="784" spans="12:15" ht="15.75" customHeight="1">
      <c r="L784" s="83"/>
      <c r="O784" s="83"/>
    </row>
    <row r="785" spans="12:15" ht="15.75" customHeight="1">
      <c r="L785" s="83"/>
      <c r="O785" s="83"/>
    </row>
    <row r="786" spans="12:15" ht="15.75" customHeight="1">
      <c r="L786" s="83"/>
      <c r="O786" s="83"/>
    </row>
    <row r="787" spans="12:15" ht="15.75" customHeight="1">
      <c r="L787" s="83"/>
      <c r="O787" s="83"/>
    </row>
    <row r="788" spans="12:15" ht="15.75" customHeight="1">
      <c r="L788" s="83"/>
      <c r="O788" s="83"/>
    </row>
    <row r="789" spans="12:15" ht="15.75" customHeight="1">
      <c r="L789" s="83"/>
      <c r="O789" s="83"/>
    </row>
    <row r="790" spans="12:15" ht="15.75" customHeight="1">
      <c r="L790" s="83"/>
      <c r="O790" s="83"/>
    </row>
    <row r="791" spans="12:15" ht="15.75" customHeight="1">
      <c r="L791" s="83"/>
      <c r="O791" s="83"/>
    </row>
    <row r="792" spans="12:15" ht="15.75" customHeight="1">
      <c r="L792" s="83"/>
      <c r="O792" s="83"/>
    </row>
    <row r="793" spans="12:15" ht="15.75" customHeight="1">
      <c r="L793" s="83"/>
      <c r="O793" s="83"/>
    </row>
    <row r="794" spans="12:15" ht="15.75" customHeight="1">
      <c r="L794" s="83"/>
      <c r="O794" s="83"/>
    </row>
    <row r="795" spans="12:15" ht="15.75" customHeight="1">
      <c r="L795" s="83"/>
      <c r="O795" s="83"/>
    </row>
    <row r="796" spans="12:15" ht="15.75" customHeight="1">
      <c r="L796" s="83"/>
      <c r="O796" s="83"/>
    </row>
    <row r="797" spans="12:15" ht="15.75" customHeight="1">
      <c r="L797" s="83"/>
      <c r="O797" s="83"/>
    </row>
    <row r="798" spans="12:15" ht="15.75" customHeight="1">
      <c r="L798" s="83"/>
      <c r="O798" s="83"/>
    </row>
    <row r="799" spans="12:15" ht="15.75" customHeight="1">
      <c r="L799" s="83"/>
      <c r="O799" s="83"/>
    </row>
    <row r="800" spans="12:15" ht="15.75" customHeight="1">
      <c r="L800" s="83"/>
      <c r="O800" s="83"/>
    </row>
    <row r="801" spans="12:15" ht="15.75" customHeight="1">
      <c r="L801" s="83"/>
      <c r="O801" s="83"/>
    </row>
    <row r="802" spans="12:15" ht="15.75" customHeight="1">
      <c r="L802" s="83"/>
      <c r="O802" s="83"/>
    </row>
    <row r="803" spans="12:15" ht="15.75" customHeight="1">
      <c r="L803" s="83"/>
      <c r="O803" s="83"/>
    </row>
    <row r="804" spans="12:15" ht="15.75" customHeight="1">
      <c r="L804" s="83"/>
      <c r="O804" s="83"/>
    </row>
    <row r="805" spans="12:15" ht="15.75" customHeight="1">
      <c r="L805" s="83"/>
      <c r="O805" s="83"/>
    </row>
    <row r="806" spans="12:15" ht="15.75" customHeight="1">
      <c r="L806" s="83"/>
      <c r="O806" s="83"/>
    </row>
    <row r="807" spans="12:15" ht="15.75" customHeight="1">
      <c r="L807" s="83"/>
      <c r="O807" s="83"/>
    </row>
    <row r="808" spans="12:15" ht="15.75" customHeight="1">
      <c r="L808" s="83"/>
      <c r="O808" s="83"/>
    </row>
    <row r="809" spans="12:15" ht="15.75" customHeight="1">
      <c r="L809" s="83"/>
      <c r="O809" s="83"/>
    </row>
    <row r="810" spans="12:15" ht="15.75" customHeight="1">
      <c r="L810" s="83"/>
      <c r="O810" s="83"/>
    </row>
    <row r="811" spans="12:15" ht="15.75" customHeight="1">
      <c r="L811" s="83"/>
      <c r="O811" s="83"/>
    </row>
    <row r="812" spans="12:15" ht="15.75" customHeight="1">
      <c r="L812" s="83"/>
      <c r="O812" s="83"/>
    </row>
    <row r="813" spans="12:15" ht="15.75" customHeight="1">
      <c r="L813" s="83"/>
      <c r="O813" s="83"/>
    </row>
    <row r="814" spans="12:15" ht="15.75" customHeight="1">
      <c r="L814" s="83"/>
      <c r="O814" s="83"/>
    </row>
    <row r="815" spans="12:15" ht="15.75" customHeight="1">
      <c r="L815" s="83"/>
      <c r="O815" s="83"/>
    </row>
    <row r="816" spans="12:15" ht="15.75" customHeight="1">
      <c r="L816" s="83"/>
      <c r="O816" s="83"/>
    </row>
    <row r="817" spans="12:15" ht="15.75" customHeight="1">
      <c r="L817" s="83"/>
      <c r="O817" s="83"/>
    </row>
    <row r="818" spans="12:15" ht="15.75" customHeight="1">
      <c r="L818" s="83"/>
      <c r="O818" s="83"/>
    </row>
    <row r="819" spans="12:15" ht="15.75" customHeight="1">
      <c r="L819" s="83"/>
      <c r="O819" s="83"/>
    </row>
    <row r="820" spans="12:15" ht="15.75" customHeight="1">
      <c r="L820" s="83"/>
      <c r="O820" s="83"/>
    </row>
    <row r="821" spans="12:15" ht="15.75" customHeight="1">
      <c r="L821" s="83"/>
      <c r="O821" s="83"/>
    </row>
    <row r="822" spans="12:15" ht="15.75" customHeight="1">
      <c r="L822" s="83"/>
      <c r="O822" s="83"/>
    </row>
    <row r="823" spans="12:15" ht="15.75" customHeight="1">
      <c r="L823" s="83"/>
      <c r="O823" s="83"/>
    </row>
    <row r="824" spans="12:15" ht="15.75" customHeight="1">
      <c r="L824" s="83"/>
      <c r="O824" s="83"/>
    </row>
    <row r="825" spans="12:15" ht="15.75" customHeight="1">
      <c r="L825" s="83"/>
      <c r="O825" s="83"/>
    </row>
    <row r="826" spans="12:15" ht="15.75" customHeight="1">
      <c r="L826" s="83"/>
      <c r="O826" s="83"/>
    </row>
    <row r="827" spans="12:15" ht="15.75" customHeight="1">
      <c r="L827" s="83"/>
      <c r="O827" s="83"/>
    </row>
    <row r="828" spans="12:15" ht="15.75" customHeight="1">
      <c r="L828" s="83"/>
      <c r="O828" s="83"/>
    </row>
    <row r="829" spans="12:15" ht="15.75" customHeight="1">
      <c r="L829" s="83"/>
      <c r="O829" s="83"/>
    </row>
    <row r="830" spans="12:15" ht="15.75" customHeight="1">
      <c r="L830" s="83"/>
      <c r="O830" s="83"/>
    </row>
    <row r="831" spans="12:15" ht="15.75" customHeight="1">
      <c r="L831" s="83"/>
      <c r="O831" s="83"/>
    </row>
    <row r="832" spans="12:15" ht="15.75" customHeight="1">
      <c r="L832" s="83"/>
      <c r="O832" s="83"/>
    </row>
    <row r="833" spans="12:15" ht="15.75" customHeight="1">
      <c r="L833" s="83"/>
      <c r="O833" s="83"/>
    </row>
    <row r="834" spans="12:15" ht="15.75" customHeight="1">
      <c r="L834" s="83"/>
      <c r="O834" s="83"/>
    </row>
    <row r="835" spans="12:15" ht="15.75" customHeight="1">
      <c r="L835" s="83"/>
      <c r="O835" s="83"/>
    </row>
    <row r="836" spans="12:15" ht="15.75" customHeight="1">
      <c r="L836" s="83"/>
      <c r="O836" s="83"/>
    </row>
    <row r="837" spans="12:15" ht="15.75" customHeight="1">
      <c r="L837" s="83"/>
      <c r="O837" s="83"/>
    </row>
    <row r="838" spans="12:15" ht="15.75" customHeight="1">
      <c r="L838" s="83"/>
      <c r="O838" s="83"/>
    </row>
    <row r="839" spans="12:15" ht="15.75" customHeight="1">
      <c r="L839" s="83"/>
      <c r="O839" s="83"/>
    </row>
    <row r="840" spans="12:15" ht="15.75" customHeight="1">
      <c r="L840" s="83"/>
      <c r="O840" s="83"/>
    </row>
    <row r="841" spans="12:15" ht="15.75" customHeight="1">
      <c r="L841" s="83"/>
      <c r="O841" s="83"/>
    </row>
    <row r="842" spans="12:15" ht="15.75" customHeight="1">
      <c r="L842" s="83"/>
      <c r="O842" s="83"/>
    </row>
    <row r="843" spans="12:15" ht="15.75" customHeight="1">
      <c r="L843" s="83"/>
      <c r="O843" s="83"/>
    </row>
    <row r="844" spans="12:15" ht="15.75" customHeight="1">
      <c r="L844" s="83"/>
      <c r="O844" s="83"/>
    </row>
    <row r="845" spans="12:15" ht="15.75" customHeight="1">
      <c r="L845" s="83"/>
      <c r="O845" s="83"/>
    </row>
    <row r="846" spans="12:15" ht="15.75" customHeight="1">
      <c r="L846" s="83"/>
      <c r="O846" s="83"/>
    </row>
    <row r="847" spans="12:15" ht="15.75" customHeight="1">
      <c r="L847" s="83"/>
      <c r="O847" s="83"/>
    </row>
    <row r="848" spans="12:15" ht="15.75" customHeight="1">
      <c r="L848" s="83"/>
      <c r="O848" s="83"/>
    </row>
    <row r="849" spans="12:15" ht="15.75" customHeight="1">
      <c r="L849" s="83"/>
      <c r="O849" s="83"/>
    </row>
    <row r="850" spans="12:15" ht="15.75" customHeight="1">
      <c r="L850" s="83"/>
      <c r="O850" s="83"/>
    </row>
    <row r="851" spans="12:15" ht="15.75" customHeight="1">
      <c r="L851" s="83"/>
      <c r="O851" s="83"/>
    </row>
    <row r="852" spans="12:15" ht="15.75" customHeight="1">
      <c r="L852" s="83"/>
      <c r="O852" s="83"/>
    </row>
    <row r="853" spans="12:15" ht="15.75" customHeight="1">
      <c r="L853" s="83"/>
      <c r="O853" s="83"/>
    </row>
    <row r="854" spans="12:15" ht="15.75" customHeight="1">
      <c r="L854" s="83"/>
      <c r="O854" s="83"/>
    </row>
    <row r="855" spans="12:15" ht="15.75" customHeight="1">
      <c r="L855" s="83"/>
      <c r="O855" s="83"/>
    </row>
    <row r="856" spans="12:15" ht="15.75" customHeight="1">
      <c r="L856" s="83"/>
      <c r="O856" s="83"/>
    </row>
    <row r="857" spans="12:15" ht="15.75" customHeight="1">
      <c r="L857" s="83"/>
      <c r="O857" s="83"/>
    </row>
    <row r="858" spans="12:15" ht="15.75" customHeight="1">
      <c r="L858" s="83"/>
      <c r="O858" s="83"/>
    </row>
    <row r="859" spans="12:15" ht="15.75" customHeight="1">
      <c r="L859" s="83"/>
      <c r="O859" s="83"/>
    </row>
    <row r="860" spans="12:15" ht="15.75" customHeight="1">
      <c r="L860" s="83"/>
      <c r="O860" s="83"/>
    </row>
    <row r="861" spans="12:15" ht="15.75" customHeight="1">
      <c r="L861" s="83"/>
      <c r="O861" s="83"/>
    </row>
    <row r="862" spans="12:15" ht="15.75" customHeight="1">
      <c r="L862" s="83"/>
      <c r="O862" s="83"/>
    </row>
    <row r="863" spans="12:15" ht="15.75" customHeight="1">
      <c r="L863" s="83"/>
      <c r="O863" s="83"/>
    </row>
    <row r="864" spans="12:15" ht="15.75" customHeight="1">
      <c r="L864" s="83"/>
      <c r="O864" s="83"/>
    </row>
    <row r="865" spans="12:15" ht="15.75" customHeight="1">
      <c r="L865" s="83"/>
      <c r="O865" s="83"/>
    </row>
    <row r="866" spans="12:15" ht="15.75" customHeight="1">
      <c r="L866" s="83"/>
      <c r="O866" s="83"/>
    </row>
    <row r="867" spans="12:15" ht="15.75" customHeight="1">
      <c r="L867" s="83"/>
      <c r="O867" s="83"/>
    </row>
    <row r="868" spans="12:15" ht="15.75" customHeight="1">
      <c r="L868" s="83"/>
      <c r="O868" s="83"/>
    </row>
    <row r="869" spans="12:15" ht="15.75" customHeight="1">
      <c r="L869" s="83"/>
      <c r="O869" s="83"/>
    </row>
    <row r="870" spans="12:15" ht="15.75" customHeight="1">
      <c r="L870" s="83"/>
      <c r="O870" s="83"/>
    </row>
    <row r="871" spans="12:15" ht="15.75" customHeight="1">
      <c r="L871" s="83"/>
      <c r="O871" s="83"/>
    </row>
    <row r="872" spans="12:15" ht="15.75" customHeight="1">
      <c r="L872" s="83"/>
      <c r="O872" s="83"/>
    </row>
    <row r="873" spans="12:15" ht="15.75" customHeight="1">
      <c r="L873" s="83"/>
      <c r="O873" s="83"/>
    </row>
    <row r="874" spans="12:15" ht="15.75" customHeight="1">
      <c r="L874" s="83"/>
      <c r="O874" s="83"/>
    </row>
    <row r="875" spans="12:15" ht="15.75" customHeight="1">
      <c r="L875" s="83"/>
      <c r="O875" s="83"/>
    </row>
    <row r="876" spans="12:15" ht="15.75" customHeight="1">
      <c r="L876" s="83"/>
      <c r="O876" s="83"/>
    </row>
    <row r="877" spans="12:15" ht="15.75" customHeight="1">
      <c r="L877" s="83"/>
      <c r="O877" s="83"/>
    </row>
    <row r="878" spans="12:15" ht="15.75" customHeight="1">
      <c r="L878" s="83"/>
      <c r="O878" s="83"/>
    </row>
    <row r="879" spans="12:15" ht="15.75" customHeight="1">
      <c r="L879" s="83"/>
      <c r="O879" s="83"/>
    </row>
    <row r="880" spans="12:15" ht="15.75" customHeight="1">
      <c r="L880" s="83"/>
      <c r="O880" s="83"/>
    </row>
    <row r="881" spans="12:15" ht="15.75" customHeight="1">
      <c r="L881" s="83"/>
      <c r="O881" s="83"/>
    </row>
    <row r="882" spans="12:15" ht="15.75" customHeight="1">
      <c r="L882" s="83"/>
      <c r="O882" s="83"/>
    </row>
    <row r="883" spans="12:15" ht="15.75" customHeight="1">
      <c r="L883" s="83"/>
      <c r="O883" s="83"/>
    </row>
    <row r="884" spans="12:15" ht="15.75" customHeight="1">
      <c r="L884" s="83"/>
      <c r="O884" s="83"/>
    </row>
    <row r="885" spans="12:15" ht="15.75" customHeight="1">
      <c r="L885" s="83"/>
      <c r="O885" s="83"/>
    </row>
    <row r="886" spans="12:15" ht="15.75" customHeight="1">
      <c r="L886" s="83"/>
      <c r="O886" s="83"/>
    </row>
    <row r="887" spans="12:15" ht="15.75" customHeight="1">
      <c r="L887" s="83"/>
      <c r="O887" s="83"/>
    </row>
    <row r="888" spans="12:15" ht="15.75" customHeight="1">
      <c r="L888" s="83"/>
      <c r="O888" s="83"/>
    </row>
    <row r="889" spans="12:15" ht="15.75" customHeight="1">
      <c r="L889" s="83"/>
      <c r="O889" s="83"/>
    </row>
    <row r="890" spans="12:15" ht="15.75" customHeight="1">
      <c r="L890" s="83"/>
      <c r="O890" s="83"/>
    </row>
    <row r="891" spans="12:15" ht="15.75" customHeight="1">
      <c r="L891" s="83"/>
      <c r="O891" s="83"/>
    </row>
    <row r="892" spans="12:15" ht="15.75" customHeight="1">
      <c r="L892" s="83"/>
      <c r="O892" s="83"/>
    </row>
    <row r="893" spans="12:15" ht="15.75" customHeight="1">
      <c r="L893" s="83"/>
      <c r="O893" s="83"/>
    </row>
    <row r="894" spans="12:15" ht="15.75" customHeight="1">
      <c r="L894" s="83"/>
      <c r="O894" s="83"/>
    </row>
    <row r="895" spans="12:15" ht="15.75" customHeight="1">
      <c r="L895" s="83"/>
      <c r="O895" s="83"/>
    </row>
    <row r="896" spans="12:15" ht="15.75" customHeight="1">
      <c r="L896" s="83"/>
      <c r="O896" s="83"/>
    </row>
    <row r="897" spans="12:15" ht="15.75" customHeight="1">
      <c r="L897" s="83"/>
      <c r="O897" s="83"/>
    </row>
    <row r="898" spans="12:15" ht="15.75" customHeight="1">
      <c r="L898" s="83"/>
      <c r="O898" s="83"/>
    </row>
    <row r="899" spans="12:15" ht="15.75" customHeight="1">
      <c r="L899" s="83"/>
      <c r="O899" s="83"/>
    </row>
    <row r="900" spans="12:15" ht="15.75" customHeight="1">
      <c r="L900" s="83"/>
      <c r="O900" s="83"/>
    </row>
    <row r="901" spans="12:15" ht="15.75" customHeight="1">
      <c r="L901" s="83"/>
      <c r="O901" s="83"/>
    </row>
    <row r="902" spans="12:15" ht="15.75" customHeight="1">
      <c r="L902" s="83"/>
      <c r="O902" s="83"/>
    </row>
    <row r="903" spans="12:15" ht="15.75" customHeight="1">
      <c r="L903" s="83"/>
      <c r="O903" s="83"/>
    </row>
    <row r="904" spans="12:15" ht="15.75" customHeight="1">
      <c r="L904" s="83"/>
      <c r="O904" s="83"/>
    </row>
    <row r="905" spans="12:15" ht="15.75" customHeight="1">
      <c r="L905" s="83"/>
      <c r="O905" s="83"/>
    </row>
    <row r="906" spans="12:15" ht="15.75" customHeight="1">
      <c r="L906" s="83"/>
      <c r="O906" s="83"/>
    </row>
    <row r="907" spans="12:15" ht="15.75" customHeight="1">
      <c r="L907" s="83"/>
      <c r="O907" s="83"/>
    </row>
    <row r="908" spans="12:15" ht="15.75" customHeight="1">
      <c r="L908" s="83"/>
      <c r="O908" s="83"/>
    </row>
    <row r="909" spans="12:15" ht="15.75" customHeight="1">
      <c r="L909" s="83"/>
      <c r="O909" s="83"/>
    </row>
    <row r="910" spans="12:15" ht="15.75" customHeight="1">
      <c r="L910" s="83"/>
      <c r="O910" s="83"/>
    </row>
    <row r="911" spans="12:15" ht="15.75" customHeight="1">
      <c r="L911" s="83"/>
      <c r="O911" s="83"/>
    </row>
    <row r="912" spans="12:15" ht="15.75" customHeight="1">
      <c r="L912" s="83"/>
      <c r="O912" s="83"/>
    </row>
    <row r="913" spans="12:15" ht="15.75" customHeight="1">
      <c r="L913" s="83"/>
      <c r="O913" s="83"/>
    </row>
    <row r="914" spans="12:15" ht="15.75" customHeight="1">
      <c r="L914" s="83"/>
      <c r="O914" s="83"/>
    </row>
    <row r="915" spans="12:15" ht="15.75" customHeight="1">
      <c r="L915" s="83"/>
      <c r="O915" s="83"/>
    </row>
    <row r="916" spans="12:15" ht="15.75" customHeight="1">
      <c r="L916" s="83"/>
      <c r="O916" s="83"/>
    </row>
    <row r="917" spans="12:15" ht="15.75" customHeight="1">
      <c r="L917" s="83"/>
      <c r="O917" s="83"/>
    </row>
    <row r="918" spans="12:15" ht="15.75" customHeight="1">
      <c r="L918" s="83"/>
      <c r="O918" s="83"/>
    </row>
    <row r="919" spans="12:15" ht="15.75" customHeight="1">
      <c r="L919" s="83"/>
      <c r="O919" s="83"/>
    </row>
    <row r="920" spans="12:15" ht="15.75" customHeight="1">
      <c r="L920" s="83"/>
      <c r="O920" s="83"/>
    </row>
    <row r="921" spans="12:15" ht="15.75" customHeight="1">
      <c r="L921" s="83"/>
      <c r="O921" s="83"/>
    </row>
    <row r="922" spans="12:15" ht="15.75" customHeight="1">
      <c r="L922" s="83"/>
      <c r="O922" s="83"/>
    </row>
    <row r="923" spans="12:15" ht="15.75" customHeight="1">
      <c r="L923" s="83"/>
      <c r="O923" s="83"/>
    </row>
    <row r="924" spans="12:15" ht="15.75" customHeight="1">
      <c r="L924" s="83"/>
      <c r="O924" s="83"/>
    </row>
    <row r="925" spans="12:15" ht="15.75" customHeight="1">
      <c r="L925" s="83"/>
      <c r="O925" s="83"/>
    </row>
    <row r="926" spans="12:15" ht="15.75" customHeight="1">
      <c r="L926" s="83"/>
      <c r="O926" s="83"/>
    </row>
    <row r="927" spans="12:15" ht="15.75" customHeight="1">
      <c r="L927" s="83"/>
      <c r="O927" s="83"/>
    </row>
    <row r="928" spans="12:15" ht="15.75" customHeight="1">
      <c r="L928" s="83"/>
      <c r="O928" s="83"/>
    </row>
    <row r="929" spans="12:15" ht="15.75" customHeight="1">
      <c r="L929" s="83"/>
      <c r="O929" s="83"/>
    </row>
    <row r="930" spans="12:15" ht="15.75" customHeight="1">
      <c r="L930" s="83"/>
      <c r="O930" s="83"/>
    </row>
    <row r="931" spans="12:15" ht="15.75" customHeight="1">
      <c r="L931" s="83"/>
      <c r="O931" s="83"/>
    </row>
    <row r="932" spans="12:15" ht="15.75" customHeight="1">
      <c r="L932" s="83"/>
      <c r="O932" s="83"/>
    </row>
    <row r="933" spans="12:15" ht="15.75" customHeight="1">
      <c r="L933" s="83"/>
      <c r="O933" s="83"/>
    </row>
    <row r="934" spans="12:15" ht="15.75" customHeight="1">
      <c r="L934" s="83"/>
      <c r="O934" s="83"/>
    </row>
    <row r="935" spans="12:15" ht="15.75" customHeight="1">
      <c r="L935" s="83"/>
      <c r="O935" s="83"/>
    </row>
    <row r="936" spans="12:15" ht="15.75" customHeight="1">
      <c r="L936" s="83"/>
      <c r="O936" s="83"/>
    </row>
    <row r="937" spans="12:15" ht="15.75" customHeight="1">
      <c r="L937" s="83"/>
      <c r="O937" s="83"/>
    </row>
    <row r="938" spans="12:15" ht="15.75" customHeight="1">
      <c r="L938" s="83"/>
      <c r="O938" s="83"/>
    </row>
    <row r="939" spans="12:15" ht="15.75" customHeight="1">
      <c r="L939" s="83"/>
      <c r="O939" s="83"/>
    </row>
    <row r="940" spans="12:15" ht="15.75" customHeight="1">
      <c r="L940" s="83"/>
      <c r="O940" s="83"/>
    </row>
    <row r="941" spans="12:15" ht="15.75" customHeight="1">
      <c r="L941" s="83"/>
      <c r="O941" s="83"/>
    </row>
    <row r="942" spans="12:15" ht="15.75" customHeight="1">
      <c r="L942" s="83"/>
      <c r="O942" s="83"/>
    </row>
    <row r="943" spans="12:15" ht="15.75" customHeight="1">
      <c r="L943" s="83"/>
      <c r="O943" s="83"/>
    </row>
    <row r="944" spans="12:15" ht="15.75" customHeight="1">
      <c r="L944" s="83"/>
      <c r="O944" s="83"/>
    </row>
    <row r="945" spans="12:15" ht="15.75" customHeight="1">
      <c r="L945" s="83"/>
      <c r="O945" s="83"/>
    </row>
    <row r="946" spans="12:15" ht="15.75" customHeight="1">
      <c r="L946" s="83"/>
      <c r="O946" s="83"/>
    </row>
    <row r="947" spans="12:15" ht="15.75" customHeight="1">
      <c r="L947" s="83"/>
      <c r="O947" s="83"/>
    </row>
    <row r="948" spans="12:15" ht="15.75" customHeight="1">
      <c r="L948" s="83"/>
      <c r="O948" s="83"/>
    </row>
    <row r="949" spans="12:15" ht="15.75" customHeight="1">
      <c r="L949" s="83"/>
      <c r="O949" s="83"/>
    </row>
    <row r="950" spans="12:15" ht="15.75" customHeight="1">
      <c r="L950" s="83"/>
      <c r="O950" s="83"/>
    </row>
    <row r="951" spans="12:15" ht="15.75" customHeight="1">
      <c r="L951" s="83"/>
      <c r="O951" s="83"/>
    </row>
    <row r="952" spans="12:15" ht="15.75" customHeight="1">
      <c r="L952" s="83"/>
      <c r="O952" s="83"/>
    </row>
    <row r="953" spans="12:15" ht="15.75" customHeight="1">
      <c r="L953" s="83"/>
      <c r="O953" s="83"/>
    </row>
    <row r="954" spans="12:15" ht="15.75" customHeight="1">
      <c r="L954" s="83"/>
      <c r="O954" s="83"/>
    </row>
    <row r="955" spans="12:15" ht="15.75" customHeight="1">
      <c r="L955" s="83"/>
      <c r="O955" s="83"/>
    </row>
    <row r="956" spans="12:15" ht="15.75" customHeight="1">
      <c r="L956" s="83"/>
      <c r="O956" s="83"/>
    </row>
    <row r="957" spans="12:15" ht="15.75" customHeight="1">
      <c r="L957" s="83"/>
      <c r="O957" s="83"/>
    </row>
    <row r="958" spans="12:15" ht="15.75" customHeight="1">
      <c r="L958" s="83"/>
      <c r="O958" s="83"/>
    </row>
    <row r="959" spans="12:15" ht="15.75" customHeight="1">
      <c r="L959" s="83"/>
      <c r="O959" s="83"/>
    </row>
    <row r="960" spans="12:15" ht="15.75" customHeight="1">
      <c r="L960" s="83"/>
      <c r="O960" s="83"/>
    </row>
    <row r="961" spans="12:15" ht="15.75" customHeight="1">
      <c r="L961" s="83"/>
      <c r="O961" s="83"/>
    </row>
    <row r="962" spans="12:15" ht="15.75" customHeight="1">
      <c r="L962" s="83"/>
      <c r="O962" s="83"/>
    </row>
    <row r="963" spans="12:15" ht="15.75" customHeight="1">
      <c r="L963" s="83"/>
      <c r="O963" s="83"/>
    </row>
    <row r="964" spans="12:15" ht="15.75" customHeight="1">
      <c r="L964" s="83"/>
      <c r="O964" s="83"/>
    </row>
    <row r="965" spans="12:15" ht="15.75" customHeight="1">
      <c r="L965" s="83"/>
      <c r="O965" s="83"/>
    </row>
    <row r="966" spans="12:15" ht="15.75" customHeight="1">
      <c r="L966" s="83"/>
      <c r="O966" s="83"/>
    </row>
    <row r="967" spans="12:15" ht="15.75" customHeight="1">
      <c r="L967" s="83"/>
      <c r="O967" s="83"/>
    </row>
    <row r="968" spans="12:15" ht="15.75" customHeight="1">
      <c r="L968" s="83"/>
      <c r="O968" s="83"/>
    </row>
    <row r="969" spans="12:15" ht="15.75" customHeight="1">
      <c r="L969" s="83"/>
      <c r="O969" s="83"/>
    </row>
    <row r="970" spans="12:15" ht="15.75" customHeight="1">
      <c r="L970" s="83"/>
      <c r="O970" s="83"/>
    </row>
    <row r="971" spans="12:15" ht="15.75" customHeight="1">
      <c r="L971" s="83"/>
      <c r="O971" s="83"/>
    </row>
    <row r="972" spans="12:15" ht="15.75" customHeight="1">
      <c r="L972" s="83"/>
      <c r="O972" s="83"/>
    </row>
    <row r="973" spans="12:15" ht="15.75" customHeight="1">
      <c r="L973" s="83"/>
      <c r="O973" s="83"/>
    </row>
    <row r="974" spans="12:15" ht="15.75" customHeight="1">
      <c r="L974" s="83"/>
      <c r="O974" s="83"/>
    </row>
    <row r="975" spans="12:15" ht="15.75" customHeight="1">
      <c r="L975" s="83"/>
      <c r="O975" s="83"/>
    </row>
    <row r="976" spans="12:15" ht="15.75" customHeight="1">
      <c r="L976" s="83"/>
      <c r="O976" s="83"/>
    </row>
    <row r="977" spans="12:15" ht="15.75" customHeight="1">
      <c r="L977" s="83"/>
      <c r="O977" s="83"/>
    </row>
    <row r="978" spans="12:15" ht="15.75" customHeight="1">
      <c r="L978" s="83"/>
      <c r="O978" s="83"/>
    </row>
    <row r="979" spans="12:15" ht="15.75" customHeight="1">
      <c r="L979" s="83"/>
      <c r="O979" s="83"/>
    </row>
    <row r="980" spans="12:15" ht="15.75" customHeight="1">
      <c r="L980" s="83"/>
      <c r="O980" s="83"/>
    </row>
    <row r="981" spans="12:15" ht="15.75" customHeight="1">
      <c r="L981" s="83"/>
      <c r="O981" s="83"/>
    </row>
    <row r="982" spans="12:15" ht="15.75" customHeight="1">
      <c r="L982" s="83"/>
      <c r="O982" s="83"/>
    </row>
    <row r="983" spans="12:15" ht="15.75" customHeight="1">
      <c r="L983" s="83"/>
      <c r="O983" s="83"/>
    </row>
    <row r="984" spans="12:15" ht="15.75" customHeight="1">
      <c r="L984" s="83"/>
      <c r="O984" s="83"/>
    </row>
    <row r="985" spans="12:15" ht="15.75" customHeight="1">
      <c r="L985" s="83"/>
      <c r="O985" s="83"/>
    </row>
    <row r="986" spans="12:15" ht="15.75" customHeight="1">
      <c r="L986" s="83"/>
      <c r="O986" s="83"/>
    </row>
    <row r="987" spans="12:15" ht="15.75" customHeight="1">
      <c r="L987" s="83"/>
      <c r="O987" s="83"/>
    </row>
    <row r="988" spans="12:15" ht="15.75" customHeight="1">
      <c r="L988" s="83"/>
      <c r="O988" s="83"/>
    </row>
    <row r="989" spans="12:15" ht="15.75" customHeight="1">
      <c r="L989" s="83"/>
      <c r="O989" s="83"/>
    </row>
    <row r="990" spans="12:15" ht="15.75" customHeight="1">
      <c r="L990" s="83"/>
      <c r="O990" s="83"/>
    </row>
    <row r="991" spans="12:15" ht="15.75" customHeight="1">
      <c r="L991" s="83"/>
      <c r="O991" s="83"/>
    </row>
    <row r="992" spans="12:15" ht="15.75" customHeight="1">
      <c r="L992" s="83"/>
      <c r="O992" s="83"/>
    </row>
    <row r="993" spans="12:15" ht="15.75" customHeight="1">
      <c r="L993" s="83"/>
      <c r="O993" s="83"/>
    </row>
    <row r="994" spans="12:15" ht="15.75" customHeight="1">
      <c r="L994" s="83"/>
      <c r="O994" s="83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N991"/>
  <sheetViews>
    <sheetView workbookViewId="0" topLeftCell="A1"/>
  </sheetViews>
  <sheetFormatPr defaultColWidth="14.4442857142857" defaultRowHeight="15" customHeight="1"/>
  <cols>
    <col min="1" max="1" width="3.71428571428571" customWidth="1"/>
    <col min="2" max="2" width="1.42857142857143" hidden="1" customWidth="1"/>
    <col min="3" max="3" width="3.14285714285714" customWidth="1"/>
    <col min="4" max="4" width="6.14285714285714" customWidth="1"/>
    <col min="5" max="5" width="10.4285714285714" customWidth="1"/>
    <col min="6" max="6" width="7.85714285714286" customWidth="1"/>
    <col min="7" max="7" width="9.57142857142857" customWidth="1"/>
    <col min="8" max="8" width="8.71428571428571" customWidth="1"/>
    <col min="9" max="9" width="6" customWidth="1"/>
    <col min="10" max="10" width="4.14285714285714" customWidth="1"/>
    <col min="11" max="11" width="4" customWidth="1"/>
    <col min="12" max="17" width="3.85714285714286" customWidth="1"/>
    <col min="18" max="18" width="6.42857142857143" customWidth="1"/>
    <col min="19" max="19" width="3.85714285714286" customWidth="1"/>
    <col min="20" max="20" width="15.2857142857143" customWidth="1"/>
    <col min="21" max="39" width="10" customWidth="1"/>
    <col min="40" max="40" width="12.5714285714286" customWidth="1"/>
  </cols>
  <sheetData>
    <row r="1" spans="1:39" ht="18" customHeight="1">
      <c r="A1" s="14" t="s">
        <v>0</v>
      </c>
      <c s="14"/>
      <c s="15"/>
      <c s="15"/>
      <c s="15"/>
      <c s="95"/>
      <c s="17"/>
      <c s="17"/>
      <c s="17"/>
      <c s="8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9" ht="13.5" customHeight="1">
      <c r="A2" s="15" t="s">
        <v>1</v>
      </c>
      <c s="15"/>
      <c s="15"/>
      <c s="15"/>
      <c s="15"/>
      <c s="95"/>
      <c s="17"/>
      <c s="17"/>
      <c s="17"/>
      <c s="84"/>
      <c s="94"/>
      <c s="94"/>
      <c s="95"/>
      <c s="22"/>
      <c s="25"/>
      <c s="15"/>
      <c s="15"/>
      <c s="15"/>
      <c s="1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9" ht="4.5" customHeight="1">
      <c r="A3" s="1"/>
      <c s="1"/>
      <c s="1"/>
      <c s="23"/>
      <c s="1"/>
      <c s="111"/>
      <c s="25"/>
      <c s="25"/>
      <c s="25"/>
      <c s="26"/>
      <c s="96"/>
      <c s="72"/>
      <c s="97"/>
      <c s="30"/>
      <c s="12"/>
      <c s="1"/>
      <c s="1"/>
      <c s="1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9" ht="15" customHeight="1">
      <c r="A4" s="1"/>
      <c s="1"/>
      <c s="1"/>
      <c s="23" t="s">
        <v>812</v>
      </c>
      <c s="1"/>
      <c s="21"/>
      <c s="25"/>
      <c s="25" t="s">
        <v>569</v>
      </c>
      <c s="25"/>
      <c s="73"/>
      <c s="94"/>
      <c s="112"/>
      <c s="98"/>
      <c s="32"/>
      <c s="12"/>
      <c s="1"/>
      <c s="1"/>
      <c s="1"/>
      <c s="1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9" ht="4.5" customHeight="1">
      <c r="A5" s="1"/>
      <c s="1"/>
      <c s="1"/>
      <c s="23"/>
      <c s="1"/>
      <c s="21"/>
      <c s="25"/>
      <c s="25"/>
      <c s="25"/>
      <c s="26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9" ht="0.7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39" ht="11.25" customHeight="1" thickBot="1">
      <c r="A7" s="110"/>
      <c s="110"/>
      <c s="110"/>
      <c s="114"/>
      <c s="110"/>
      <c s="110"/>
      <c s="110"/>
      <c s="110"/>
      <c s="110"/>
      <c s="110"/>
      <c s="110"/>
      <c s="188" t="s">
        <v>813</v>
      </c>
      <c s="189"/>
      <c s="189"/>
      <c s="189"/>
      <c s="189"/>
      <c s="190"/>
      <c s="115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" spans="1:39" ht="26.2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23" t="s">
        <v>814</v>
      </c>
      <c s="123" t="s">
        <v>815</v>
      </c>
      <c s="123" t="s">
        <v>816</v>
      </c>
      <c s="123" t="s">
        <v>817</v>
      </c>
      <c s="123" t="s">
        <v>818</v>
      </c>
      <c s="123" t="s">
        <v>819</v>
      </c>
      <c s="124" t="s">
        <v>820</v>
      </c>
      <c s="118" t="s">
        <v>821</v>
      </c>
      <c s="125" t="s">
        <v>29</v>
      </c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" spans="1:40" ht="23.25" customHeight="1">
      <c r="A9" s="126">
        <f t="shared" si="0" ref="A9:A10">IF(ISBLANK(R9),"",RANK(R9,R$9:R$14,0))</f>
        <v>1</v>
      </c>
      <c s="49"/>
      <c s="49">
        <v>255</v>
      </c>
      <c s="50" t="s">
        <v>822</v>
      </c>
      <c s="51" t="s">
        <v>823</v>
      </c>
      <c s="52" t="s">
        <v>824</v>
      </c>
      <c s="53" t="s">
        <v>825</v>
      </c>
      <c s="53"/>
      <c s="53" t="s">
        <v>67</v>
      </c>
      <c s="108">
        <f t="shared" si="1" ref="J9:J14">IF(ISBLANK(R9),"",TRUNC(41.34*(R9+10.248)^2)-5000)</f>
        <v>950</v>
      </c>
      <c s="126">
        <v>1</v>
      </c>
      <c s="127"/>
      <c s="127" t="s">
        <v>826</v>
      </c>
      <c s="127" t="s">
        <v>826</v>
      </c>
      <c s="127" t="s">
        <v>827</v>
      </c>
      <c s="127" t="s">
        <v>826</v>
      </c>
      <c s="127" t="s">
        <v>828</v>
      </c>
      <c s="128">
        <v>1.75</v>
      </c>
      <c s="106" t="str">
        <f t="shared" si="2" ref="S9:S14">IF(ISBLANK(R9),"",IF(R9&lt;1.39,"",IF(R9&gt;=1.91,"TSM",IF(R9&gt;=1.83,"SM",IF(R9&gt;=1.75,"KSM",IF(R9&gt;=1.65,"I A",IF(R9&gt;=1.5,"II A",IF(R9&gt;=1.39,"III A"))))))))</f>
        <v>KSM</v>
      </c>
      <c s="53" t="s">
        <v>829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0" spans="1:40" ht="23.25" customHeight="1">
      <c r="A10" s="126">
        <f t="shared" si="0"/>
        <v>2</v>
      </c>
      <c s="49"/>
      <c s="49">
        <v>44</v>
      </c>
      <c s="50" t="s">
        <v>123</v>
      </c>
      <c s="51" t="s">
        <v>830</v>
      </c>
      <c s="52" t="s">
        <v>831</v>
      </c>
      <c s="53" t="s">
        <v>59</v>
      </c>
      <c s="53" t="s">
        <v>60</v>
      </c>
      <c s="53"/>
      <c s="108">
        <f t="shared" si="1"/>
        <v>901</v>
      </c>
      <c s="126">
        <v>4</v>
      </c>
      <c s="127"/>
      <c s="127" t="s">
        <v>826</v>
      </c>
      <c s="127" t="s">
        <v>826</v>
      </c>
      <c s="127" t="s">
        <v>826</v>
      </c>
      <c s="127" t="s">
        <v>828</v>
      </c>
      <c s="127"/>
      <c s="128">
        <v>1.7</v>
      </c>
      <c s="106" t="str">
        <f t="shared" si="2"/>
        <v>I A</v>
      </c>
      <c s="53" t="s">
        <v>832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1" spans="1:40" ht="23.25" customHeight="1">
      <c r="A11" s="70">
        <v>3</v>
      </c>
      <c s="49"/>
      <c s="49">
        <v>184</v>
      </c>
      <c s="50" t="s">
        <v>775</v>
      </c>
      <c s="51" t="s">
        <v>776</v>
      </c>
      <c s="52" t="s">
        <v>777</v>
      </c>
      <c s="53" t="s">
        <v>259</v>
      </c>
      <c s="53" t="s">
        <v>260</v>
      </c>
      <c s="53" t="s">
        <v>261</v>
      </c>
      <c s="108">
        <f t="shared" si="1"/>
        <v>901</v>
      </c>
      <c s="126">
        <v>3</v>
      </c>
      <c s="127"/>
      <c s="127" t="s">
        <v>826</v>
      </c>
      <c s="127" t="s">
        <v>826</v>
      </c>
      <c s="127" t="s">
        <v>827</v>
      </c>
      <c s="127" t="s">
        <v>828</v>
      </c>
      <c s="127"/>
      <c s="128">
        <v>1.7</v>
      </c>
      <c s="106" t="str">
        <f t="shared" si="2"/>
        <v>I A</v>
      </c>
      <c s="53" t="s">
        <v>262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2" spans="1:40" ht="23.25" customHeight="1">
      <c r="A12" s="126">
        <f>IF(ISBLANK(R12),"",RANK(R12,R$9:R$14,0))</f>
        <v>4</v>
      </c>
      <c s="49"/>
      <c s="49">
        <v>194</v>
      </c>
      <c s="50" t="s">
        <v>833</v>
      </c>
      <c s="51" t="s">
        <v>834</v>
      </c>
      <c s="52" t="s">
        <v>253</v>
      </c>
      <c s="53" t="s">
        <v>259</v>
      </c>
      <c s="53" t="s">
        <v>260</v>
      </c>
      <c s="53" t="s">
        <v>115</v>
      </c>
      <c s="108">
        <f t="shared" si="1"/>
        <v>803</v>
      </c>
      <c s="126">
        <v>2</v>
      </c>
      <c s="127" t="s">
        <v>826</v>
      </c>
      <c s="127" t="s">
        <v>826</v>
      </c>
      <c s="127" t="s">
        <v>828</v>
      </c>
      <c s="127"/>
      <c s="127"/>
      <c s="127"/>
      <c s="128">
        <v>1.6000000000000001</v>
      </c>
      <c s="106" t="str">
        <f t="shared" si="2"/>
        <v>II A</v>
      </c>
      <c s="53" t="s">
        <v>835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3" spans="1:40" ht="23.25" customHeight="1">
      <c r="A13" s="70">
        <v>5</v>
      </c>
      <c s="49"/>
      <c s="49">
        <v>192</v>
      </c>
      <c s="50" t="s">
        <v>764</v>
      </c>
      <c s="51" t="s">
        <v>757</v>
      </c>
      <c s="52" t="s">
        <v>836</v>
      </c>
      <c s="53" t="s">
        <v>259</v>
      </c>
      <c s="53" t="s">
        <v>260</v>
      </c>
      <c s="53" t="s">
        <v>115</v>
      </c>
      <c s="108">
        <f t="shared" si="1"/>
        <v>803</v>
      </c>
      <c s="126">
        <v>6</v>
      </c>
      <c s="127" t="s">
        <v>826</v>
      </c>
      <c s="127" t="s">
        <v>837</v>
      </c>
      <c s="127" t="s">
        <v>828</v>
      </c>
      <c s="127"/>
      <c s="127"/>
      <c s="127"/>
      <c s="128">
        <v>1.6000000000000001</v>
      </c>
      <c s="106" t="str">
        <f t="shared" si="2"/>
        <v>II A</v>
      </c>
      <c s="53" t="s">
        <v>835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4" spans="1:40" ht="23.25" customHeight="1">
      <c r="A14" s="126">
        <f>IF(ISBLANK(R14),"",RANK(R14,R$9:R$14,0))</f>
        <v>6</v>
      </c>
      <c s="49"/>
      <c s="49">
        <v>193</v>
      </c>
      <c s="50" t="s">
        <v>838</v>
      </c>
      <c s="51" t="s">
        <v>839</v>
      </c>
      <c s="52" t="s">
        <v>840</v>
      </c>
      <c s="53" t="s">
        <v>259</v>
      </c>
      <c s="53" t="s">
        <v>260</v>
      </c>
      <c s="53" t="s">
        <v>115</v>
      </c>
      <c s="108">
        <f t="shared" si="1"/>
        <v>754</v>
      </c>
      <c s="126">
        <v>5</v>
      </c>
      <c s="127" t="s">
        <v>837</v>
      </c>
      <c s="127" t="s">
        <v>828</v>
      </c>
      <c s="127"/>
      <c s="127"/>
      <c s="127"/>
      <c s="127"/>
      <c s="128">
        <v>1.55</v>
      </c>
      <c s="106" t="str">
        <f t="shared" si="2"/>
        <v>II A</v>
      </c>
      <c s="53" t="s">
        <v>835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60"/>
    </row>
    <row r="15" spans="1:39" ht="12.75" customHeight="1">
      <c r="A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" spans="1:39" ht="12.75" customHeight="1">
      <c r="A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" spans="1:39" ht="12.75" customHeight="1">
      <c r="A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" spans="1:39" ht="12.75" customHeight="1">
      <c r="A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" spans="1:39" ht="12.75" customHeight="1">
      <c r="A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" spans="1:39" ht="12.75" customHeight="1">
      <c r="A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" spans="1:39" ht="12.75" customHeight="1">
      <c r="A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" spans="1:39" ht="12.75" customHeight="1">
      <c r="A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" spans="1:39" ht="12.75" customHeight="1">
      <c r="A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" spans="1:39" ht="12.75" customHeight="1">
      <c r="A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" spans="1:39" ht="12.75" customHeight="1">
      <c r="A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" spans="1:39" ht="12.75" customHeight="1">
      <c r="A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" spans="1:39" ht="12.75" customHeight="1">
      <c r="A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" spans="1:39" ht="12.75" customHeight="1">
      <c r="A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" spans="1:39" ht="12.75" customHeight="1">
      <c r="A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" spans="1:39" ht="12.75" customHeight="1">
      <c r="A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" spans="1:39" ht="12.75" customHeight="1">
      <c r="A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" spans="1:39" ht="12.75" customHeight="1">
      <c r="A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" spans="1:39" ht="12.75" customHeight="1">
      <c r="A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" spans="1:39" ht="12.75" customHeight="1">
      <c r="A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" spans="1:39" ht="12.75" customHeight="1">
      <c r="A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" spans="1:39" ht="12.75" customHeight="1">
      <c r="A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" spans="1:39" ht="12.75" customHeight="1">
      <c r="A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" spans="1:39" ht="12.75" customHeight="1">
      <c r="A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" spans="1:39" ht="12.75" customHeight="1">
      <c r="A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" spans="1:39" ht="12.75" customHeight="1">
      <c r="A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" spans="1:39" ht="12.75" customHeight="1">
      <c r="A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" spans="1:39" ht="12.75" customHeight="1">
      <c r="A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" spans="1:39" ht="12.75" customHeight="1">
      <c r="A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" spans="1:39" ht="12.75" customHeight="1">
      <c r="A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" spans="1:39" ht="12.75" customHeight="1">
      <c r="A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" spans="1:39" ht="12.75" customHeight="1">
      <c r="A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" spans="1:39" ht="12.75" customHeight="1">
      <c r="A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" spans="1:39" ht="12.75" customHeight="1">
      <c r="A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" spans="1:39" ht="12.75" customHeight="1">
      <c r="A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" spans="1:39" ht="12.75" customHeight="1">
      <c r="A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" spans="1:39" ht="12.75" customHeight="1">
      <c r="A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" spans="1:39" ht="12.75" customHeight="1">
      <c r="A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" spans="1:39" ht="12.75" customHeight="1">
      <c r="A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" spans="1:39" ht="12.75" customHeight="1">
      <c r="A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" spans="1:39" ht="12.75" customHeight="1">
      <c r="A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" spans="1:39" ht="12.75" customHeight="1">
      <c r="A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" spans="1:39" ht="12.75" customHeight="1">
      <c r="A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" spans="1:39" ht="12.75" customHeight="1">
      <c r="A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" spans="1:39" ht="12.75" customHeight="1">
      <c r="A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" spans="1:39" ht="12.75" customHeight="1">
      <c r="A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" spans="1:39" ht="12.75" customHeight="1">
      <c r="A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" spans="1:39" ht="12.75" customHeight="1">
      <c r="A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" spans="1:39" ht="12.75" customHeight="1">
      <c r="A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" spans="1:39" ht="12.75" customHeight="1">
      <c r="A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" spans="1:39" ht="12.75" customHeight="1">
      <c r="A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" spans="1:39" ht="12.75" customHeight="1">
      <c r="A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" spans="1:39" ht="12.75" customHeight="1">
      <c r="A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" spans="1:39" ht="12.75" customHeight="1">
      <c r="A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" spans="1:39" ht="12.75" customHeight="1">
      <c r="A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" spans="1:39" ht="12.75" customHeight="1">
      <c r="A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" spans="1:39" ht="12.75" customHeight="1">
      <c r="A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" spans="1:39" ht="12.75" customHeight="1">
      <c r="A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" spans="1:39" ht="12.75" customHeight="1">
      <c r="A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" spans="1:39" ht="12.75" customHeight="1">
      <c r="A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" spans="1:39" ht="12.75" customHeight="1">
      <c r="A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" spans="1:39" ht="12.75" customHeight="1">
      <c r="A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" spans="1:39" ht="12.75" customHeight="1">
      <c r="A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" spans="1:39" ht="12.75" customHeight="1">
      <c r="A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" spans="1:39" ht="12.75" customHeight="1">
      <c r="A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" spans="1:39" ht="12.75" customHeight="1">
      <c r="A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" spans="1:39" ht="12.75" customHeight="1">
      <c r="A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" spans="1:39" ht="12.75" customHeight="1">
      <c r="A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" spans="1:39" ht="12.75" customHeight="1">
      <c r="A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" spans="1:39" ht="12.75" customHeight="1">
      <c r="A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" spans="1:39" ht="12.75" customHeight="1">
      <c r="A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" spans="1:39" ht="12.75" customHeight="1">
      <c r="A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" spans="1:39" ht="12.75" customHeight="1">
      <c r="A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" spans="1:39" ht="12.75" customHeight="1">
      <c r="A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" spans="1:39" ht="12.75" customHeight="1">
      <c r="A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" spans="1:39" ht="12.75" customHeight="1">
      <c r="A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" spans="1:39" ht="12.75" customHeight="1">
      <c r="A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" spans="1:39" ht="12.75" customHeight="1">
      <c r="A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" spans="1:39" ht="12.75" customHeight="1">
      <c r="A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" spans="1:39" ht="12.75" customHeight="1">
      <c r="A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" spans="1:39" ht="12.75" customHeight="1">
      <c r="A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" spans="1:39" ht="12.75" customHeight="1">
      <c r="A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" spans="1:39" ht="12.75" customHeight="1">
      <c r="A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" spans="1:39" ht="12.75" customHeight="1">
      <c r="A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9" spans="1:39" ht="12.75" customHeight="1">
      <c r="A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0" spans="1:39" ht="12.75" customHeight="1">
      <c r="A1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1" spans="1:39" ht="12.75" customHeight="1">
      <c r="A1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2" spans="1:39" ht="12.75" customHeight="1">
      <c r="A1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3" spans="1:39" ht="12.75" customHeight="1">
      <c r="A1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4" spans="1:39" ht="12.75" customHeight="1">
      <c r="A1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5" spans="1:39" ht="12.75" customHeight="1">
      <c r="A1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6" spans="1:39" ht="12.75" customHeight="1">
      <c r="A1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7" spans="1:39" ht="12.75" customHeight="1">
      <c r="A1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8" spans="1:39" ht="12.75" customHeight="1">
      <c r="A1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9" spans="1:39" ht="12.75" customHeight="1">
      <c r="A1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0" spans="1:39" ht="12.75" customHeight="1">
      <c r="A1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1" spans="1:39" ht="12.75" customHeight="1">
      <c r="A1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2" spans="1:39" ht="12.75" customHeight="1">
      <c r="A1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3" spans="1:39" ht="12.75" customHeight="1">
      <c r="A1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4" spans="1:39" ht="12.75" customHeight="1">
      <c r="A1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5" spans="1:39" ht="12.75" customHeight="1">
      <c r="A1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6" spans="1:39" ht="12.75" customHeight="1">
      <c r="A1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7" spans="1:39" ht="12.75" customHeight="1">
      <c r="A1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8" spans="1:39" ht="12.75" customHeight="1">
      <c r="A1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9" spans="1:39" ht="12.75" customHeight="1">
      <c r="A1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0" spans="1:39" ht="12.75" customHeight="1">
      <c r="A1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1" spans="1:39" ht="12.75" customHeight="1">
      <c r="A1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2" spans="1:39" ht="12.75" customHeight="1">
      <c r="A1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3" spans="1:39" ht="12.75" customHeight="1">
      <c r="A1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4" spans="1:39" ht="12.75" customHeight="1">
      <c r="A1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5" spans="1:39" ht="12.75" customHeight="1">
      <c r="A1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6" spans="1:39" ht="12.75" customHeight="1">
      <c r="A1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7" spans="1:39" ht="12.75" customHeight="1">
      <c r="A1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8" spans="1:39" ht="12.75" customHeight="1">
      <c r="A1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9" spans="1:39" ht="12.75" customHeight="1">
      <c r="A1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0" spans="1:39" ht="12.75" customHeight="1">
      <c r="A1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1" spans="1:39" ht="12.75" customHeight="1">
      <c r="A1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2" spans="1:39" ht="12.75" customHeight="1">
      <c r="A1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3" spans="1:39" ht="12.75" customHeight="1">
      <c r="A1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4" spans="1:39" ht="12.75" customHeight="1">
      <c r="A1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5" spans="1:39" ht="12.75" customHeight="1">
      <c r="A1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6" spans="1:39" ht="12.75" customHeight="1">
      <c r="A1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7" spans="1:39" ht="12.75" customHeight="1">
      <c r="A1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8" spans="1:39" ht="12.75" customHeight="1">
      <c r="A1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9" spans="1:39" ht="12.75" customHeight="1">
      <c r="A1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0" spans="1:39" ht="12.75" customHeight="1">
      <c r="A1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1" spans="1:39" ht="12.75" customHeight="1">
      <c r="A1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2" spans="1:39" ht="12.75" customHeight="1">
      <c r="A1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3" spans="1:39" ht="12.75" customHeight="1">
      <c r="A1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4" spans="1:39" ht="12.75" customHeight="1">
      <c r="A1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5" spans="1:39" ht="12.75" customHeight="1">
      <c r="A1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6" spans="1:39" ht="12.75" customHeight="1">
      <c r="A1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7" spans="1:39" ht="12.75" customHeight="1">
      <c r="A1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8" spans="1:39" ht="12.75" customHeight="1">
      <c r="A1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9" spans="1:39" ht="12.75" customHeight="1">
      <c r="A1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0" spans="1:39" ht="12.75" customHeight="1">
      <c r="A1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1" spans="1:39" ht="12.75" customHeight="1">
      <c r="A1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2" spans="1:39" ht="12.75" customHeight="1">
      <c r="A1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3" spans="1:39" ht="12.75" customHeight="1">
      <c r="A1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4" spans="1:39" ht="12.75" customHeight="1">
      <c r="A1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5" spans="1:39" ht="12.75" customHeight="1">
      <c r="A1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6" spans="1:39" ht="12.75" customHeight="1">
      <c r="A1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7" spans="1:39" ht="12.75" customHeight="1">
      <c r="A1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8" spans="1:39" ht="12.75" customHeight="1">
      <c r="A1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9" spans="1:39" ht="12.75" customHeight="1">
      <c r="A1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0" spans="1:39" ht="12.75" customHeight="1">
      <c r="A1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1" spans="1:39" ht="12.75" customHeight="1">
      <c r="A1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2" spans="1:39" ht="12.75" customHeight="1">
      <c r="A1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3" spans="1:39" ht="12.75" customHeight="1">
      <c r="A1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4" spans="1:39" ht="12.75" customHeight="1">
      <c r="A1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5" spans="1:39" ht="12.75" customHeight="1">
      <c r="A1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6" spans="1:39" ht="12.75" customHeight="1">
      <c r="A1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7" spans="1:39" ht="12.75" customHeight="1">
      <c r="A1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8" spans="1:39" ht="12.75" customHeight="1">
      <c r="A1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9" spans="1:39" ht="12.75" customHeight="1">
      <c r="A1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0" spans="1:39" ht="12.75" customHeight="1">
      <c r="A1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1" spans="1:39" ht="12.75" customHeight="1">
      <c r="A1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2" spans="1:39" ht="12.75" customHeight="1">
      <c r="A1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3" spans="1:39" ht="12.75" customHeight="1">
      <c r="A1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4" spans="1:39" ht="12.75" customHeight="1">
      <c r="A1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5" spans="1:39" ht="12.75" customHeight="1">
      <c r="A1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6" spans="1:39" ht="12.75" customHeight="1">
      <c r="A1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7" spans="1:39" ht="12.75" customHeight="1">
      <c r="A1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8" spans="1:39" ht="12.75" customHeight="1">
      <c r="A1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9" spans="1:39" ht="12.75" customHeight="1">
      <c r="A1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0" spans="1:39" ht="12.75" customHeight="1">
      <c r="A1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1" spans="1:39" ht="12.75" customHeight="1">
      <c r="A1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2" spans="1:39" ht="12.75" customHeight="1">
      <c r="A1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3" spans="1:39" ht="12.75" customHeight="1">
      <c r="A1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4" spans="1:39" ht="12.75" customHeight="1">
      <c r="A1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5" spans="1:39" ht="12.75" customHeight="1">
      <c r="A1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6" spans="1:39" ht="12.75" customHeight="1">
      <c r="A1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7" spans="1:39" ht="12.75" customHeight="1">
      <c r="A1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8" spans="1:39" ht="12.75" customHeight="1">
      <c r="A1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9" spans="1:39" ht="12.75" customHeight="1">
      <c r="A1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0" spans="1:39" ht="12.75" customHeight="1">
      <c r="A1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1" spans="1:39" ht="12.75" customHeight="1">
      <c r="A1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2" spans="1:39" ht="12.75" customHeight="1">
      <c r="A1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3" spans="1:39" ht="12.75" customHeight="1">
      <c r="A1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4" spans="1:39" ht="12.75" customHeight="1">
      <c r="A1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5" spans="1:39" ht="12.75" customHeight="1">
      <c r="A1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6" spans="1:39" ht="12.75" customHeight="1">
      <c r="A1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7" spans="1:39" ht="12.75" customHeight="1">
      <c r="A1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8" spans="1:39" ht="12.75" customHeight="1">
      <c r="A1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9" spans="1:39" ht="12.75" customHeight="1">
      <c r="A1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0" spans="1:39" ht="12.75" customHeight="1">
      <c r="A2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1" spans="1:39" ht="12.75" customHeight="1">
      <c r="A2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2" spans="1:39" ht="12.75" customHeight="1">
      <c r="A2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3" spans="1:39" ht="12.75" customHeight="1">
      <c r="A2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4" spans="1:39" ht="12.75" customHeight="1">
      <c r="A2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5" spans="1:39" ht="12.75" customHeight="1">
      <c r="A2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6" spans="1:39" ht="12.75" customHeight="1">
      <c r="A2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7" spans="1:39" ht="12.75" customHeight="1">
      <c r="A2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8" spans="1:39" ht="12.75" customHeight="1">
      <c r="A2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9" spans="1:39" ht="12.75" customHeight="1">
      <c r="A2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0" spans="1:39" ht="12.75" customHeight="1">
      <c r="A2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1" spans="1:39" ht="12.75" customHeight="1">
      <c r="A2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2" spans="1:39" ht="12.75" customHeight="1">
      <c r="A2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3" spans="1:39" ht="12.75" customHeight="1">
      <c r="A2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4" spans="1:39" ht="12.75" customHeight="1">
      <c r="A2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5" spans="1:39" ht="12.75" customHeight="1">
      <c r="A2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6" spans="1:39" ht="12.75" customHeight="1">
      <c r="A2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7" spans="1:39" ht="12.75" customHeight="1">
      <c r="A2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8" spans="1:39" ht="12.75" customHeight="1">
      <c r="A2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9" spans="1:39" ht="12.75" customHeight="1">
      <c r="A2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0" spans="1:39" ht="12.75" customHeight="1">
      <c r="A2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1" spans="1:39" ht="12.75" customHeight="1">
      <c r="A2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2" spans="1:39" ht="12.75" customHeight="1">
      <c r="A2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3" spans="1:39" ht="12.75" customHeight="1">
      <c r="A2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4" spans="1:39" ht="12.75" customHeight="1">
      <c r="A2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5" spans="1:39" ht="12.75" customHeight="1">
      <c r="A2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6" spans="1:39" ht="12.75" customHeight="1">
      <c r="A2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7" spans="1:39" ht="12.75" customHeight="1">
      <c r="A2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8" spans="1:39" ht="12.75" customHeight="1">
      <c r="A2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9" spans="1:39" ht="12.75" customHeight="1">
      <c r="A2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0" spans="1:39" ht="12.75" customHeight="1">
      <c r="A2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1" spans="1:39" ht="12.75" customHeight="1">
      <c r="A2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2" spans="1:39" ht="12.75" customHeight="1">
      <c r="A2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3" spans="1:39" ht="12.75" customHeight="1">
      <c r="A2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4" spans="1:39" ht="12.75" customHeight="1">
      <c r="A2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5" spans="1:39" ht="12.75" customHeight="1">
      <c r="A2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6" spans="1:39" ht="12.75" customHeight="1">
      <c r="A2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7" spans="1:39" ht="12.75" customHeight="1">
      <c r="A2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8" spans="1:39" ht="12.75" customHeight="1">
      <c r="A2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9" spans="1:39" ht="12.75" customHeight="1">
      <c r="A2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0" spans="1:39" ht="12.75" customHeight="1">
      <c r="A2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1" spans="1:39" ht="12.75" customHeight="1">
      <c r="A2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2" spans="1:39" ht="12.75" customHeight="1">
      <c r="A2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3" spans="1:39" ht="12.75" customHeight="1">
      <c r="A2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4" spans="1:39" ht="12.75" customHeight="1">
      <c r="A2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5" spans="1:39" ht="12.75" customHeight="1">
      <c r="A2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6" spans="1:39" ht="12.75" customHeight="1">
      <c r="A2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7" spans="1:39" ht="12.75" customHeight="1">
      <c r="A2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8" spans="1:39" ht="12.75" customHeight="1">
      <c r="A2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9" spans="1:39" ht="12.75" customHeight="1">
      <c r="A2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0" spans="1:39" ht="12.75" customHeight="1">
      <c r="A2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1" spans="1:39" ht="12.75" customHeight="1">
      <c r="A2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2" spans="1:39" ht="12.75" customHeight="1">
      <c r="A2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3" spans="1:39" ht="12.75" customHeight="1">
      <c r="A2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4" spans="1:39" ht="12.75" customHeight="1">
      <c r="A2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5" spans="1:39" ht="12.75" customHeight="1">
      <c r="A2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6" spans="1:39" ht="12.75" customHeight="1">
      <c r="A2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7" spans="1:39" ht="12.75" customHeight="1">
      <c r="A2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8" spans="1:39" ht="12.75" customHeight="1">
      <c r="A2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9" spans="1:39" ht="12.75" customHeight="1">
      <c r="A2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0" spans="1:39" ht="12.75" customHeight="1">
      <c r="A2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1" spans="1:39" ht="12.75" customHeight="1">
      <c r="A2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2" spans="1:39" ht="12.75" customHeight="1">
      <c r="A2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3" spans="1:39" ht="12.75" customHeight="1">
      <c r="A2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4" spans="1:39" ht="12.75" customHeight="1">
      <c r="A2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5" spans="1:39" ht="12.75" customHeight="1">
      <c r="A2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6" spans="1:39" ht="12.75" customHeight="1">
      <c r="A2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7" spans="1:39" ht="12.75" customHeight="1">
      <c r="A2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8" spans="1:39" ht="12.75" customHeight="1">
      <c r="A2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9" spans="1:39" ht="12.75" customHeight="1">
      <c r="A2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0" spans="1:39" ht="12.75" customHeight="1">
      <c r="A2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1" spans="1:39" ht="12.75" customHeight="1">
      <c r="A2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2" spans="1:39" ht="12.75" customHeight="1">
      <c r="A2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3" spans="1:39" ht="12.75" customHeight="1">
      <c r="A2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4" spans="1:39" ht="12.75" customHeight="1">
      <c r="A2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5" spans="1:39" ht="12.75" customHeight="1">
      <c r="A2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6" spans="1:39" ht="12.75" customHeight="1">
      <c r="A2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7" spans="1:39" ht="12.75" customHeight="1">
      <c r="A2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8" spans="1:39" ht="12.75" customHeight="1">
      <c r="A2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9" spans="1:39" ht="12.75" customHeight="1">
      <c r="A2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0" spans="1:39" ht="12.75" customHeight="1">
      <c r="A2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1" spans="1:39" ht="12.75" customHeight="1">
      <c r="A2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2" spans="1:39" ht="12.75" customHeight="1">
      <c r="A2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3" spans="1:39" ht="12.75" customHeight="1">
      <c r="A2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4" spans="1:39" ht="12.75" customHeight="1">
      <c r="A2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5" spans="1:39" ht="12.75" customHeight="1">
      <c r="A2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6" spans="1:39" ht="12.75" customHeight="1">
      <c r="A2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7" spans="1:39" ht="12.75" customHeight="1">
      <c r="A2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8" spans="1:39" ht="12.75" customHeight="1">
      <c r="A2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9" spans="1:39" ht="12.75" customHeight="1">
      <c r="A2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0" spans="1:39" ht="12.75" customHeight="1">
      <c r="A2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1" spans="1:39" ht="12.75" customHeight="1">
      <c r="A2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2" spans="1:39" ht="12.75" customHeight="1">
      <c r="A2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3" spans="1:39" ht="12.75" customHeight="1">
      <c r="A2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4" spans="1:39" ht="12.75" customHeight="1">
      <c r="A2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5" spans="1:39" ht="12.75" customHeight="1">
      <c r="A2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6" spans="1:39" ht="12.75" customHeight="1">
      <c r="A2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7" spans="1:39" ht="12.75" customHeight="1">
      <c r="A2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8" spans="1:39" ht="12.75" customHeight="1">
      <c r="A2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9" spans="1:39" ht="12.75" customHeight="1">
      <c r="A2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0" spans="1:39" ht="12.75" customHeight="1">
      <c r="A3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1" spans="1:39" ht="12.75" customHeight="1">
      <c r="A3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2" spans="1:39" ht="12.75" customHeight="1">
      <c r="A3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3" spans="1:39" ht="12.75" customHeight="1">
      <c r="A3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4" spans="1:39" ht="12.75" customHeight="1">
      <c r="A3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5" spans="1:39" ht="12.75" customHeight="1">
      <c r="A3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6" spans="1:39" ht="12.75" customHeight="1">
      <c r="A3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7" spans="1:39" ht="12.75" customHeight="1">
      <c r="A3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8" spans="1:39" ht="12.75" customHeight="1">
      <c r="A3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9" spans="1:39" ht="12.75" customHeight="1">
      <c r="A3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0" spans="1:39" ht="12.75" customHeight="1">
      <c r="A3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1" spans="1:39" ht="12.75" customHeight="1">
      <c r="A3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2" spans="1:39" ht="12.75" customHeight="1">
      <c r="A3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3" spans="1:39" ht="12.75" customHeight="1">
      <c r="A3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4" spans="1:39" ht="12.75" customHeight="1">
      <c r="A3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5" spans="1:39" ht="12.75" customHeight="1">
      <c r="A3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6" spans="1:39" ht="12.75" customHeight="1">
      <c r="A3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7" spans="1:39" ht="12.75" customHeight="1">
      <c r="A3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8" spans="1:39" ht="12.75" customHeight="1">
      <c r="A3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9" spans="1:39" ht="12.75" customHeight="1">
      <c r="A3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0" spans="1:39" ht="12.75" customHeight="1">
      <c r="A3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1" spans="1:39" ht="12.75" customHeight="1">
      <c r="A3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2" spans="1:39" ht="12.75" customHeight="1">
      <c r="A3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3" spans="1:39" ht="12.75" customHeight="1">
      <c r="A3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4" spans="1:39" ht="12.75" customHeight="1">
      <c r="A3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5" spans="1:39" ht="12.75" customHeight="1">
      <c r="A3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6" spans="1:39" ht="12.75" customHeight="1">
      <c r="A3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7" spans="1:39" ht="12.75" customHeight="1">
      <c r="A3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8" spans="1:39" ht="12.75" customHeight="1">
      <c r="A3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9" spans="1:39" ht="12.75" customHeight="1">
      <c r="A3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0" spans="1:39" ht="12.75" customHeight="1">
      <c r="A3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1" spans="1:39" ht="12.75" customHeight="1">
      <c r="A3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2" spans="1:39" ht="12.75" customHeight="1">
      <c r="A3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3" spans="1:39" ht="12.75" customHeight="1">
      <c r="A3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4" spans="1:39" ht="12.75" customHeight="1">
      <c r="A3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5" spans="1:39" ht="12.75" customHeight="1">
      <c r="A3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6" spans="1:39" ht="12.75" customHeight="1">
      <c r="A3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7" spans="1:39" ht="12.75" customHeight="1">
      <c r="A3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8" spans="1:39" ht="12.75" customHeight="1">
      <c r="A3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9" spans="1:39" ht="12.75" customHeight="1">
      <c r="A3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0" spans="1:39" ht="12.75" customHeight="1">
      <c r="A3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1" spans="1:39" ht="12.75" customHeight="1">
      <c r="A3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2" spans="1:39" ht="12.75" customHeight="1">
      <c r="A3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3" spans="1:39" ht="12.75" customHeight="1">
      <c r="A3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4" spans="1:39" ht="12.75" customHeight="1">
      <c r="A3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5" spans="1:39" ht="12.75" customHeight="1">
      <c r="A3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6" spans="1:39" ht="12.75" customHeight="1">
      <c r="A3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7" spans="1:39" ht="12.75" customHeight="1">
      <c r="A3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8" spans="1:39" ht="12.75" customHeight="1">
      <c r="A3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9" spans="1:39" ht="12.75" customHeight="1">
      <c r="A3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0" spans="1:39" ht="12.75" customHeight="1">
      <c r="A3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1" spans="1:39" ht="12.75" customHeight="1">
      <c r="A3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2" spans="1:39" ht="12.75" customHeight="1">
      <c r="A3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3" spans="1:39" ht="12.75" customHeight="1">
      <c r="A3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4" spans="1:39" ht="12.75" customHeight="1">
      <c r="A3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5" spans="1:39" ht="12.75" customHeight="1">
      <c r="A3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6" spans="1:39" ht="12.75" customHeight="1">
      <c r="A3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7" spans="1:39" ht="12.75" customHeight="1">
      <c r="A3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8" spans="1:39" ht="12.75" customHeight="1">
      <c r="A3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9" spans="1:39" ht="12.75" customHeight="1">
      <c r="A3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0" spans="1:39" ht="12.75" customHeight="1">
      <c r="A3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1" spans="1:39" ht="12.75" customHeight="1">
      <c r="A3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2" spans="1:39" ht="12.75" customHeight="1">
      <c r="A3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3" spans="1:39" ht="12.75" customHeight="1">
      <c r="A3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4" spans="1:39" ht="12.75" customHeight="1">
      <c r="A3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5" spans="1:39" ht="12.75" customHeight="1">
      <c r="A3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6" spans="1:39" ht="12.75" customHeight="1">
      <c r="A3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7" spans="1:39" ht="12.75" customHeight="1">
      <c r="A3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8" spans="1:39" ht="12.75" customHeight="1">
      <c r="A3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9" spans="1:39" ht="12.75" customHeight="1">
      <c r="A3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0" spans="1:39" ht="12.75" customHeight="1">
      <c r="A3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1" spans="1:39" ht="12.75" customHeight="1">
      <c r="A3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2" spans="1:39" ht="12.75" customHeight="1">
      <c r="A3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3" spans="1:39" ht="12.75" customHeight="1">
      <c r="A3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4" spans="1:39" ht="12.75" customHeight="1">
      <c r="A3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5" spans="1:39" ht="12.75" customHeight="1">
      <c r="A3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6" spans="1:39" ht="12.75" customHeight="1">
      <c r="A3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7" spans="1:39" ht="12.75" customHeight="1">
      <c r="A3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8" spans="1:39" ht="12.75" customHeight="1">
      <c r="A3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9" spans="1:39" ht="12.75" customHeight="1">
      <c r="A3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0" spans="1:39" ht="12.75" customHeight="1">
      <c r="A3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1" spans="1:39" ht="12.75" customHeight="1">
      <c r="A3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2" spans="1:39" ht="12.75" customHeight="1">
      <c r="A3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3" spans="1:39" ht="12.75" customHeight="1">
      <c r="A3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4" spans="1:39" ht="12.75" customHeight="1">
      <c r="A3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5" spans="1:39" ht="12.75" customHeight="1">
      <c r="A3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6" spans="1:39" ht="12.75" customHeight="1">
      <c r="A3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7" spans="1:39" ht="12.75" customHeight="1">
      <c r="A3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8" spans="1:39" ht="12.75" customHeight="1">
      <c r="A3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9" spans="1:39" ht="12.75" customHeight="1">
      <c r="A3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0" spans="1:39" ht="12.75" customHeight="1">
      <c r="A3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1" spans="1:39" ht="12.75" customHeight="1">
      <c r="A3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2" spans="1:39" ht="12.75" customHeight="1">
      <c r="A3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3" spans="1:39" ht="12.75" customHeight="1">
      <c r="A3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4" spans="1:39" ht="12.75" customHeight="1">
      <c r="A3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5" spans="1:39" ht="12.75" customHeight="1">
      <c r="A3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6" spans="1:39" ht="12.75" customHeight="1">
      <c r="A3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7" spans="1:39" ht="12.75" customHeight="1">
      <c r="A3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8" spans="1:39" ht="12.75" customHeight="1">
      <c r="A3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9" spans="1:39" ht="12.75" customHeight="1">
      <c r="A3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0" spans="1:39" ht="12.75" customHeight="1">
      <c r="A4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1" spans="1:39" ht="12.75" customHeight="1">
      <c r="A4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2" spans="1:39" ht="12.75" customHeight="1">
      <c r="A4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3" spans="1:39" ht="12.75" customHeight="1">
      <c r="A4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4" spans="1:39" ht="12.75" customHeight="1">
      <c r="A4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5" spans="1:39" ht="12.75" customHeight="1">
      <c r="A4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6" spans="1:39" ht="12.75" customHeight="1">
      <c r="A4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7" spans="1:39" ht="12.75" customHeight="1">
      <c r="A4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8" spans="1:39" ht="12.75" customHeight="1">
      <c r="A4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9" spans="1:39" ht="12.75" customHeight="1">
      <c r="A4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0" spans="1:39" ht="12.75" customHeight="1">
      <c r="A4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1" spans="1:39" ht="12.75" customHeight="1">
      <c r="A4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2" spans="1:39" ht="12.75" customHeight="1">
      <c r="A4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3" spans="1:39" ht="12.75" customHeight="1">
      <c r="A4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4" spans="1:39" ht="12.75" customHeight="1">
      <c r="A4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5" spans="1:39" ht="12.75" customHeight="1">
      <c r="A4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6" spans="1:39" ht="12.75" customHeight="1">
      <c r="A4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7" spans="1:39" ht="12.75" customHeight="1">
      <c r="A4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8" spans="1:39" ht="12.75" customHeight="1">
      <c r="A4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9" spans="1:39" ht="12.75" customHeight="1">
      <c r="A4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0" spans="1:39" ht="12.75" customHeight="1">
      <c r="A4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1" spans="1:39" ht="12.75" customHeight="1">
      <c r="A4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2" spans="1:39" ht="12.75" customHeight="1">
      <c r="A4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3" spans="1:39" ht="12.75" customHeight="1">
      <c r="A4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4" spans="1:39" ht="12.75" customHeight="1">
      <c r="A4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5" spans="1:39" ht="12.75" customHeight="1">
      <c r="A4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6" spans="1:39" ht="12.75" customHeight="1">
      <c r="A4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7" spans="1:39" ht="12.75" customHeight="1">
      <c r="A4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8" spans="1:39" ht="12.75" customHeight="1">
      <c r="A4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9" spans="1:39" ht="12.75" customHeight="1">
      <c r="A4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0" spans="1:39" ht="12.75" customHeight="1">
      <c r="A4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1" spans="1:39" ht="12.75" customHeight="1">
      <c r="A4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2" spans="1:39" ht="12.75" customHeight="1">
      <c r="A4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3" spans="1:39" ht="12.75" customHeight="1">
      <c r="A4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4" spans="1:39" ht="12.75" customHeight="1">
      <c r="A4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5" spans="1:39" ht="12.75" customHeight="1">
      <c r="A4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6" spans="1:39" ht="12.75" customHeight="1">
      <c r="A4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7" spans="1:39" ht="12.75" customHeight="1">
      <c r="A4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8" spans="1:39" ht="12.75" customHeight="1">
      <c r="A4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9" spans="1:39" ht="12.75" customHeight="1">
      <c r="A4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0" spans="1:39" ht="12.75" customHeight="1">
      <c r="A4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1" spans="1:39" ht="12.75" customHeight="1">
      <c r="A4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2" spans="1:39" ht="12.75" customHeight="1">
      <c r="A4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3" spans="1:39" ht="12.75" customHeight="1">
      <c r="A4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4" spans="1:39" ht="12.75" customHeight="1">
      <c r="A4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5" spans="1:39" ht="12.75" customHeight="1">
      <c r="A4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6" spans="1:39" ht="12.75" customHeight="1">
      <c r="A4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7" spans="1:39" ht="12.75" customHeight="1">
      <c r="A4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8" spans="1:39" ht="12.75" customHeight="1">
      <c r="A4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9" spans="1:39" ht="12.75" customHeight="1">
      <c r="A4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0" spans="1:39" ht="12.75" customHeight="1">
      <c r="A4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1" spans="1:39" ht="12.75" customHeight="1">
      <c r="A4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2" spans="1:39" ht="12.75" customHeight="1">
      <c r="A4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3" spans="1:39" ht="12.75" customHeight="1">
      <c r="A4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4" spans="1:39" ht="12.75" customHeight="1">
      <c r="A4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5" spans="1:39" ht="12.75" customHeight="1">
      <c r="A4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6" spans="1:39" ht="12.75" customHeight="1">
      <c r="A4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7" spans="1:39" ht="12.75" customHeight="1">
      <c r="A4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8" spans="1:39" ht="12.75" customHeight="1">
      <c r="A4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9" spans="1:39" ht="12.75" customHeight="1">
      <c r="A4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0" spans="1:39" ht="12.75" customHeight="1">
      <c r="A4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1" spans="1:39" ht="12.75" customHeight="1">
      <c r="A4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2" spans="1:39" ht="12.75" customHeight="1">
      <c r="A4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3" spans="1:39" ht="12.75" customHeight="1">
      <c r="A4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4" spans="1:39" ht="12.75" customHeight="1">
      <c r="A4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5" spans="1:39" ht="12.75" customHeight="1">
      <c r="A4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6" spans="1:39" ht="12.75" customHeight="1">
      <c r="A4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7" spans="1:39" ht="12.75" customHeight="1">
      <c r="A4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8" spans="1:39" ht="12.75" customHeight="1">
      <c r="A4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9" spans="1:39" ht="12.75" customHeight="1">
      <c r="A4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0" spans="1:39" ht="12.75" customHeight="1">
      <c r="A4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1" spans="1:39" ht="12.75" customHeight="1">
      <c r="A4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2" spans="1:39" ht="12.75" customHeight="1">
      <c r="A4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3" spans="1:39" ht="12.75" customHeight="1">
      <c r="A4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4" spans="1:39" ht="12.75" customHeight="1">
      <c r="A4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5" spans="1:39" ht="12.75" customHeight="1">
      <c r="A4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6" spans="1:39" ht="12.75" customHeight="1">
      <c r="A4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7" spans="1:39" ht="12.75" customHeight="1">
      <c r="A4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8" spans="1:39" ht="12.75" customHeight="1">
      <c r="A4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9" spans="1:39" ht="12.75" customHeight="1">
      <c r="A4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0" spans="1:39" ht="12.75" customHeight="1">
      <c r="A4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1" spans="1:39" ht="12.75" customHeight="1">
      <c r="A4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2" spans="1:39" ht="12.75" customHeight="1">
      <c r="A4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3" spans="1:39" ht="12.75" customHeight="1">
      <c r="A4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4" spans="1:39" ht="12.75" customHeight="1">
      <c r="A4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5" spans="1:39" ht="12.75" customHeight="1">
      <c r="A4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6" spans="1:39" ht="12.75" customHeight="1">
      <c r="A4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7" spans="1:39" ht="12.75" customHeight="1">
      <c r="A4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8" spans="1:39" ht="12.75" customHeight="1">
      <c r="A4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9" spans="1:39" ht="12.75" customHeight="1">
      <c r="A4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0" spans="1:39" ht="12.75" customHeight="1">
      <c r="A4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1" spans="1:39" ht="12.75" customHeight="1">
      <c r="A4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2" spans="1:39" ht="12.75" customHeight="1">
      <c r="A4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3" spans="1:39" ht="12.75" customHeight="1">
      <c r="A4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4" spans="1:39" ht="12.75" customHeight="1">
      <c r="A4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5" spans="1:39" ht="12.75" customHeight="1">
      <c r="A4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6" spans="1:39" ht="12.75" customHeight="1">
      <c r="A4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7" spans="1:39" ht="12.75" customHeight="1">
      <c r="A4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8" spans="1:39" ht="12.75" customHeight="1">
      <c r="A4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9" spans="1:39" ht="12.75" customHeight="1">
      <c r="A4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0" spans="1:39" ht="12.75" customHeight="1">
      <c r="A5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1" spans="1:39" ht="12.75" customHeight="1">
      <c r="A5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2" spans="1:39" ht="12.75" customHeight="1">
      <c r="A5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3" spans="1:39" ht="12.75" customHeight="1">
      <c r="A5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4" spans="1:39" ht="12.75" customHeight="1">
      <c r="A5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5" spans="1:39" ht="12.75" customHeight="1">
      <c r="A5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6" spans="1:39" ht="12.75" customHeight="1">
      <c r="A5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7" spans="1:39" ht="12.75" customHeight="1">
      <c r="A5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8" spans="1:39" ht="12.75" customHeight="1">
      <c r="A5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9" spans="1:39" ht="12.75" customHeight="1">
      <c r="A5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0" spans="1:39" ht="12.75" customHeight="1">
      <c r="A5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1" spans="1:39" ht="12.75" customHeight="1">
      <c r="A5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2" spans="1:39" ht="12.75" customHeight="1">
      <c r="A5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3" spans="1:39" ht="12.75" customHeight="1">
      <c r="A5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4" spans="1:39" ht="12.75" customHeight="1">
      <c r="A5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5" spans="1:39" ht="12.75" customHeight="1">
      <c r="A5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6" spans="1:39" ht="12.75" customHeight="1">
      <c r="A5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7" spans="1:39" ht="12.75" customHeight="1">
      <c r="A5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8" spans="1:39" ht="12.75" customHeight="1">
      <c r="A5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9" spans="1:39" ht="12.75" customHeight="1">
      <c r="A5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0" spans="1:39" ht="12.75" customHeight="1">
      <c r="A5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1" spans="1:39" ht="12.75" customHeight="1">
      <c r="A5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2" spans="1:39" ht="12.75" customHeight="1">
      <c r="A5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3" spans="1:39" ht="12.75" customHeight="1">
      <c r="A5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4" spans="1:39" ht="12.75" customHeight="1">
      <c r="A5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5" spans="1:39" ht="12.75" customHeight="1">
      <c r="A5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6" spans="1:39" ht="12.75" customHeight="1">
      <c r="A5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7" spans="1:39" ht="12.75" customHeight="1">
      <c r="A5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8" spans="1:39" ht="12.75" customHeight="1">
      <c r="A5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9" spans="1:39" ht="12.75" customHeight="1">
      <c r="A5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0" spans="1:39" ht="12.75" customHeight="1">
      <c r="A5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1" spans="1:39" ht="12.75" customHeight="1">
      <c r="A5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2" spans="1:39" ht="12.75" customHeight="1">
      <c r="A5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3" spans="1:39" ht="12.75" customHeight="1">
      <c r="A5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4" spans="1:39" ht="12.75" customHeight="1">
      <c r="A5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5" spans="1:39" ht="12.75" customHeight="1">
      <c r="A5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6" spans="1:39" ht="12.75" customHeight="1">
      <c r="A5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7" spans="1:39" ht="12.75" customHeight="1">
      <c r="A5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8" spans="1:39" ht="12.75" customHeight="1">
      <c r="A5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9" spans="1:39" ht="12.75" customHeight="1">
      <c r="A5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0" spans="1:39" ht="12.75" customHeight="1">
      <c r="A5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1" spans="1:39" ht="12.75" customHeight="1">
      <c r="A5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2" spans="1:39" ht="12.75" customHeight="1">
      <c r="A5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3" spans="1:39" ht="12.75" customHeight="1">
      <c r="A5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4" spans="1:39" ht="12.75" customHeight="1">
      <c r="A5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5" spans="1:39" ht="12.75" customHeight="1">
      <c r="A5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6" spans="1:39" ht="12.75" customHeight="1">
      <c r="A5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7" spans="1:39" ht="12.75" customHeight="1">
      <c r="A5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8" spans="1:39" ht="12.75" customHeight="1">
      <c r="A5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9" spans="1:39" ht="12.75" customHeight="1">
      <c r="A5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0" spans="1:39" ht="12.75" customHeight="1">
      <c r="A5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1" spans="1:39" ht="12.75" customHeight="1">
      <c r="A5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2" spans="1:39" ht="12.75" customHeight="1">
      <c r="A5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3" spans="1:39" ht="12.75" customHeight="1">
      <c r="A5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4" spans="1:39" ht="12.75" customHeight="1">
      <c r="A5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5" spans="1:39" ht="12.75" customHeight="1">
      <c r="A5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6" spans="1:39" ht="12.75" customHeight="1">
      <c r="A5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7" spans="1:39" ht="12.75" customHeight="1">
      <c r="A5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8" spans="1:39" ht="12.75" customHeight="1">
      <c r="A5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9" spans="1:39" ht="12.75" customHeight="1">
      <c r="A5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0" spans="1:39" ht="12.75" customHeight="1">
      <c r="A5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1" spans="1:39" ht="12.75" customHeight="1">
      <c r="A5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2" spans="1:39" ht="12.75" customHeight="1">
      <c r="A5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3" spans="1:39" ht="12.75" customHeight="1">
      <c r="A5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4" spans="1:39" ht="12.75" customHeight="1">
      <c r="A5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5" spans="1:39" ht="12.75" customHeight="1">
      <c r="A5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6" spans="1:39" ht="12.75" customHeight="1">
      <c r="A5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7" spans="1:39" ht="12.75" customHeight="1">
      <c r="A5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8" spans="1:39" ht="12.75" customHeight="1">
      <c r="A5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9" spans="1:39" ht="12.75" customHeight="1">
      <c r="A5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0" spans="1:39" ht="12.75" customHeight="1">
      <c r="A5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1" spans="1:39" ht="12.75" customHeight="1">
      <c r="A5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2" spans="1:39" ht="12.75" customHeight="1">
      <c r="A5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3" spans="1:39" ht="12.75" customHeight="1">
      <c r="A5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4" spans="1:39" ht="12.75" customHeight="1">
      <c r="A5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5" spans="1:39" ht="12.75" customHeight="1">
      <c r="A5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6" spans="1:39" ht="12.75" customHeight="1">
      <c r="A5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7" spans="1:39" ht="12.75" customHeight="1">
      <c r="A5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8" spans="1:39" ht="12.75" customHeight="1">
      <c r="A5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9" spans="1:39" ht="12.75" customHeight="1">
      <c r="A5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0" spans="1:39" ht="12.75" customHeight="1">
      <c r="A5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1" spans="1:39" ht="12.75" customHeight="1">
      <c r="A5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2" spans="1:39" ht="12.75" customHeight="1">
      <c r="A5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3" spans="1:39" ht="12.75" customHeight="1">
      <c r="A5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4" spans="1:39" ht="12.75" customHeight="1">
      <c r="A5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5" spans="1:39" ht="12.75" customHeight="1">
      <c r="A5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6" spans="1:39" ht="12.75" customHeight="1">
      <c r="A5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7" spans="1:39" ht="12.75" customHeight="1">
      <c r="A5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8" spans="1:39" ht="12.75" customHeight="1">
      <c r="A5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9" spans="1:39" ht="12.75" customHeight="1">
      <c r="A5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0" spans="1:39" ht="12.75" customHeight="1">
      <c r="A5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1" spans="1:39" ht="12.75" customHeight="1">
      <c r="A5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2" spans="1:39" ht="12.75" customHeight="1">
      <c r="A5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3" spans="1:39" ht="12.75" customHeight="1">
      <c r="A5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4" spans="1:39" ht="12.75" customHeight="1">
      <c r="A5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5" spans="1:39" ht="12.75" customHeight="1">
      <c r="A5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6" spans="1:39" ht="12.75" customHeight="1">
      <c r="A5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7" spans="1:39" ht="12.75" customHeight="1">
      <c r="A5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8" spans="1:39" ht="12.75" customHeight="1">
      <c r="A5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9" spans="1:39" ht="12.75" customHeight="1">
      <c r="A5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0" spans="1:39" ht="12.75" customHeight="1">
      <c r="A6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1" spans="1:39" ht="12.75" customHeight="1">
      <c r="A6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2" spans="1:39" ht="12.75" customHeight="1">
      <c r="A6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3" spans="1:39" ht="12.75" customHeight="1">
      <c r="A6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4" spans="1:39" ht="12.75" customHeight="1">
      <c r="A6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5" spans="1:39" ht="12.75" customHeight="1">
      <c r="A6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6" spans="1:39" ht="12.75" customHeight="1">
      <c r="A6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7" spans="1:39" ht="12.75" customHeight="1">
      <c r="A6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8" spans="1:39" ht="12.75" customHeight="1">
      <c r="A6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9" spans="1:39" ht="12.75" customHeight="1">
      <c r="A6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0" spans="1:39" ht="12.75" customHeight="1">
      <c r="A6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1" spans="1:39" ht="12.75" customHeight="1">
      <c r="A6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2" spans="1:39" ht="12.75" customHeight="1">
      <c r="A6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3" spans="1:39" ht="12.75" customHeight="1">
      <c r="A6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4" spans="1:39" ht="12.75" customHeight="1">
      <c r="A6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5" spans="1:39" ht="12.75" customHeight="1">
      <c r="A6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6" spans="1:39" ht="12.75" customHeight="1">
      <c r="A6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7" spans="1:39" ht="12.75" customHeight="1">
      <c r="A6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8" spans="1:39" ht="12.75" customHeight="1">
      <c r="A6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9" spans="1:39" ht="12.75" customHeight="1">
      <c r="A6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0" spans="1:39" ht="12.75" customHeight="1">
      <c r="A6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1" spans="1:39" ht="12.75" customHeight="1">
      <c r="A6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2" spans="1:39" ht="12.75" customHeight="1">
      <c r="A6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3" spans="1:39" ht="12.75" customHeight="1">
      <c r="A6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4" spans="1:39" ht="12.75" customHeight="1">
      <c r="A6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5" spans="1:39" ht="12.75" customHeight="1">
      <c r="A6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6" spans="1:39" ht="12.75" customHeight="1">
      <c r="A6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7" spans="1:39" ht="12.75" customHeight="1">
      <c r="A6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8" spans="1:39" ht="12.75" customHeight="1">
      <c r="A6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9" spans="1:39" ht="12.75" customHeight="1">
      <c r="A6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0" spans="1:39" ht="12.75" customHeight="1">
      <c r="A6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1" spans="1:39" ht="12.75" customHeight="1">
      <c r="A6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2" spans="1:39" ht="12.75" customHeight="1">
      <c r="A6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3" spans="1:39" ht="12.75" customHeight="1">
      <c r="A6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4" spans="1:39" ht="12.75" customHeight="1">
      <c r="A6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5" spans="1:39" ht="12.75" customHeight="1">
      <c r="A6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6" spans="1:39" ht="12.75" customHeight="1">
      <c r="A6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7" spans="1:39" ht="12.75" customHeight="1">
      <c r="A6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8" spans="1:39" ht="12.75" customHeight="1">
      <c r="A6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9" spans="1:39" ht="12.75" customHeight="1">
      <c r="A6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0" spans="1:39" ht="12.75" customHeight="1">
      <c r="A6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1" spans="1:39" ht="12.75" customHeight="1">
      <c r="A6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2" spans="1:39" ht="12.75" customHeight="1">
      <c r="A6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3" spans="1:39" ht="12.75" customHeight="1">
      <c r="A6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4" spans="1:39" ht="12.75" customHeight="1">
      <c r="A6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5" spans="1:39" ht="12.75" customHeight="1">
      <c r="A6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6" spans="1:39" ht="12.75" customHeight="1">
      <c r="A6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7" spans="1:39" ht="12.75" customHeight="1">
      <c r="A6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8" spans="1:39" ht="12.75" customHeight="1">
      <c r="A6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9" spans="1:39" ht="12.75" customHeight="1">
      <c r="A6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0" spans="1:39" ht="12.75" customHeight="1">
      <c r="A6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1" spans="1:39" ht="12.75" customHeight="1">
      <c r="A6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2" spans="1:39" ht="12.75" customHeight="1">
      <c r="A6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3" spans="1:39" ht="12.75" customHeight="1">
      <c r="A6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4" spans="1:39" ht="12.75" customHeight="1">
      <c r="A6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5" spans="1:39" ht="12.75" customHeight="1">
      <c r="A6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6" spans="1:39" ht="12.75" customHeight="1">
      <c r="A6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7" spans="1:39" ht="12.75" customHeight="1">
      <c r="A6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8" spans="1:39" ht="12.75" customHeight="1">
      <c r="A6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9" spans="1:39" ht="12.75" customHeight="1">
      <c r="A6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0" spans="1:39" ht="12.75" customHeight="1">
      <c r="A6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1" spans="1:39" ht="12.75" customHeight="1">
      <c r="A6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2" spans="1:39" ht="12.75" customHeight="1">
      <c r="A6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3" spans="1:39" ht="12.75" customHeight="1">
      <c r="A6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4" spans="1:39" ht="12.75" customHeight="1">
      <c r="A6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5" spans="1:39" ht="12.75" customHeight="1">
      <c r="A6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6" spans="1:39" ht="12.75" customHeight="1">
      <c r="A6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7" spans="1:39" ht="12.75" customHeight="1">
      <c r="A6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8" spans="1:39" ht="12.75" customHeight="1">
      <c r="A6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9" spans="1:39" ht="12.75" customHeight="1">
      <c r="A6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0" spans="1:39" ht="12.75" customHeight="1">
      <c r="A6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1" spans="1:39" ht="12.75" customHeight="1">
      <c r="A6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2" spans="1:39" ht="12.75" customHeight="1">
      <c r="A6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3" spans="1:39" ht="12.75" customHeight="1">
      <c r="A6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4" spans="1:39" ht="12.75" customHeight="1">
      <c r="A6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5" spans="1:39" ht="12.75" customHeight="1">
      <c r="A6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6" spans="1:39" ht="12.75" customHeight="1">
      <c r="A6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7" spans="1:39" ht="12.75" customHeight="1">
      <c r="A6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8" spans="1:39" ht="12.75" customHeight="1">
      <c r="A6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9" spans="1:39" ht="12.75" customHeight="1">
      <c r="A6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0" spans="1:39" ht="12.75" customHeight="1">
      <c r="A6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1" spans="1:39" ht="12.75" customHeight="1">
      <c r="A6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2" spans="1:39" ht="12.75" customHeight="1">
      <c r="A6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3" spans="1:39" ht="12.75" customHeight="1">
      <c r="A6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4" spans="1:39" ht="12.75" customHeight="1">
      <c r="A6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5" spans="1:39" ht="12.75" customHeight="1">
      <c r="A6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6" spans="1:39" ht="12.75" customHeight="1">
      <c r="A6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7" spans="1:39" ht="12.75" customHeight="1">
      <c r="A6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8" spans="1:39" ht="12.75" customHeight="1">
      <c r="A6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9" spans="1:39" ht="12.75" customHeight="1">
      <c r="A6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0" spans="1:39" ht="12.75" customHeight="1">
      <c r="A6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1" spans="1:39" ht="12.75" customHeight="1">
      <c r="A6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2" spans="1:39" ht="12.75" customHeight="1">
      <c r="A6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3" spans="1:39" ht="12.75" customHeight="1">
      <c r="A6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4" spans="1:39" ht="12.75" customHeight="1">
      <c r="A6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5" spans="1:39" ht="12.75" customHeight="1">
      <c r="A6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6" spans="1:39" ht="12.75" customHeight="1">
      <c r="A6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7" spans="1:39" ht="12.75" customHeight="1">
      <c r="A6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8" spans="1:39" ht="12.75" customHeight="1">
      <c r="A6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9" spans="1:39" ht="12.75" customHeight="1">
      <c r="A6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0" spans="1:39" ht="12.75" customHeight="1">
      <c r="A7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1" spans="1:39" ht="12.75" customHeight="1">
      <c r="A7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2" spans="1:39" ht="12.75" customHeight="1">
      <c r="A7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3" spans="1:39" ht="12.75" customHeight="1">
      <c r="A7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4" spans="1:39" ht="12.75" customHeight="1">
      <c r="A7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5" spans="1:39" ht="12.75" customHeight="1">
      <c r="A7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6" spans="1:39" ht="12.75" customHeight="1">
      <c r="A7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7" spans="1:39" ht="12.75" customHeight="1">
      <c r="A7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8" spans="1:39" ht="12.75" customHeight="1">
      <c r="A7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9" spans="1:39" ht="12.75" customHeight="1">
      <c r="A7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0" spans="1:39" ht="12.75" customHeight="1">
      <c r="A7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1" spans="1:39" ht="12.75" customHeight="1">
      <c r="A7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2" spans="1:39" ht="12.75" customHeight="1">
      <c r="A7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3" spans="1:39" ht="12.75" customHeight="1">
      <c r="A7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4" spans="1:39" ht="12.75" customHeight="1">
      <c r="A7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5" spans="1:39" ht="12.75" customHeight="1">
      <c r="A7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6" spans="1:39" ht="12.75" customHeight="1">
      <c r="A7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7" spans="1:39" ht="12.75" customHeight="1">
      <c r="A7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8" spans="1:39" ht="12.75" customHeight="1">
      <c r="A7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9" spans="1:39" ht="12.75" customHeight="1">
      <c r="A7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0" spans="1:39" ht="12.75" customHeight="1">
      <c r="A7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1" spans="1:39" ht="12.75" customHeight="1">
      <c r="A7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2" spans="1:39" ht="12.75" customHeight="1">
      <c r="A7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3" spans="1:39" ht="12.75" customHeight="1">
      <c r="A7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4" spans="1:39" ht="12.75" customHeight="1">
      <c r="A7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5" spans="1:39" ht="12.75" customHeight="1">
      <c r="A7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6" spans="1:39" ht="12.75" customHeight="1">
      <c r="A7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7" spans="1:39" ht="12.75" customHeight="1">
      <c r="A7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8" spans="1:39" ht="12.75" customHeight="1">
      <c r="A7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9" spans="1:39" ht="12.75" customHeight="1">
      <c r="A7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0" spans="1:39" ht="12.75" customHeight="1">
      <c r="A7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1" spans="1:39" ht="12.75" customHeight="1">
      <c r="A7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2" spans="1:39" ht="12.75" customHeight="1">
      <c r="A7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3" spans="1:39" ht="12.75" customHeight="1">
      <c r="A7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4" spans="1:39" ht="12.75" customHeight="1">
      <c r="A7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5" spans="1:39" ht="12.75" customHeight="1">
      <c r="A7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6" spans="1:39" ht="12.75" customHeight="1">
      <c r="A7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7" spans="1:39" ht="12.75" customHeight="1">
      <c r="A7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8" spans="1:39" ht="12.75" customHeight="1">
      <c r="A7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9" spans="1:39" ht="12.75" customHeight="1">
      <c r="A7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0" spans="1:39" ht="12.75" customHeight="1">
      <c r="A7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1" spans="1:39" ht="12.75" customHeight="1">
      <c r="A7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2" spans="1:39" ht="12.75" customHeight="1">
      <c r="A7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3" spans="1:39" ht="12.75" customHeight="1">
      <c r="A7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4" spans="1:39" ht="12.75" customHeight="1">
      <c r="A7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5" spans="1:39" ht="12.75" customHeight="1">
      <c r="A7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6" spans="1:39" ht="12.75" customHeight="1">
      <c r="A7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7" spans="1:39" ht="12.75" customHeight="1">
      <c r="A7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8" spans="1:39" ht="12.75" customHeight="1">
      <c r="A7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9" spans="1:39" ht="12.75" customHeight="1">
      <c r="A7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0" spans="1:39" ht="12.75" customHeight="1">
      <c r="A7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1" spans="1:39" ht="12.75" customHeight="1">
      <c r="A7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2" spans="1:39" ht="12.75" customHeight="1">
      <c r="A7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3" spans="1:39" ht="12.75" customHeight="1">
      <c r="A7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4" spans="1:39" ht="12.75" customHeight="1">
      <c r="A7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5" spans="1:39" ht="12.75" customHeight="1">
      <c r="A7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6" spans="1:39" ht="12.75" customHeight="1">
      <c r="A7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7" spans="1:39" ht="12.75" customHeight="1">
      <c r="A7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8" spans="1:39" ht="12.75" customHeight="1">
      <c r="A7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9" spans="1:39" ht="12.75" customHeight="1">
      <c r="A7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0" spans="1:39" ht="12.75" customHeight="1">
      <c r="A7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1" spans="1:39" ht="12.75" customHeight="1">
      <c r="A7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2" spans="1:39" ht="12.75" customHeight="1">
      <c r="A7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3" spans="1:39" ht="12.75" customHeight="1">
      <c r="A7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4" spans="1:39" ht="12.75" customHeight="1">
      <c r="A7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5" spans="1:39" ht="12.75" customHeight="1">
      <c r="A7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6" spans="1:39" ht="12.75" customHeight="1">
      <c r="A7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7" spans="1:39" ht="12.75" customHeight="1">
      <c r="A7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8" spans="1:39" ht="12.75" customHeight="1">
      <c r="A7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9" spans="1:39" ht="12.75" customHeight="1">
      <c r="A7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0" spans="1:39" ht="12.75" customHeight="1">
      <c r="A7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1" spans="1:39" ht="12.75" customHeight="1">
      <c r="A7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2" spans="1:39" ht="12.75" customHeight="1">
      <c r="A7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3" spans="1:39" ht="12.75" customHeight="1">
      <c r="A7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4" spans="1:39" ht="12.75" customHeight="1">
      <c r="A7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5" spans="1:39" ht="12.75" customHeight="1">
      <c r="A7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6" spans="1:39" ht="12.75" customHeight="1">
      <c r="A7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7" spans="1:39" ht="12.75" customHeight="1">
      <c r="A7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8" spans="1:39" ht="12.75" customHeight="1">
      <c r="A7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9" spans="1:39" ht="12.75" customHeight="1">
      <c r="A7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0" spans="1:39" ht="12.75" customHeight="1">
      <c r="A7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1" spans="1:39" ht="12.75" customHeight="1">
      <c r="A7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2" spans="1:39" ht="12.75" customHeight="1">
      <c r="A7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3" spans="1:39" ht="12.75" customHeight="1">
      <c r="A7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4" spans="1:39" ht="12.75" customHeight="1">
      <c r="A7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5" spans="1:39" ht="12.75" customHeight="1">
      <c r="A7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6" spans="1:39" ht="12.75" customHeight="1">
      <c r="A7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7" spans="1:39" ht="12.75" customHeight="1">
      <c r="A7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8" spans="1:39" ht="12.75" customHeight="1">
      <c r="A7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9" spans="1:39" ht="12.75" customHeight="1">
      <c r="A7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0" spans="1:39" ht="12.75" customHeight="1">
      <c r="A7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1" spans="1:39" ht="12.75" customHeight="1">
      <c r="A7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2" spans="1:39" ht="12.75" customHeight="1">
      <c r="A7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3" spans="1:39" ht="12.75" customHeight="1">
      <c r="A7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4" spans="1:39" ht="12.75" customHeight="1">
      <c r="A7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5" spans="1:39" ht="12.75" customHeight="1">
      <c r="A7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6" spans="1:39" ht="12.75" customHeight="1">
      <c r="A7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7" spans="1:39" ht="12.75" customHeight="1">
      <c r="A7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8" spans="1:39" ht="12.75" customHeight="1">
      <c r="A7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9" spans="1:39" ht="12.75" customHeight="1">
      <c r="A7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0" spans="1:39" ht="12.75" customHeight="1">
      <c r="A8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1" spans="1:39" ht="12.75" customHeight="1">
      <c r="A8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2" spans="1:39" ht="12.75" customHeight="1">
      <c r="A8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3" spans="1:39" ht="12.75" customHeight="1">
      <c r="A8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4" spans="1:39" ht="12.75" customHeight="1">
      <c r="A8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5" spans="1:39" ht="12.75" customHeight="1">
      <c r="A8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6" spans="1:39" ht="12.75" customHeight="1">
      <c r="A8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7" spans="1:39" ht="12.75" customHeight="1">
      <c r="A8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8" spans="1:39" ht="12.75" customHeight="1">
      <c r="A8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9" spans="1:39" ht="12.75" customHeight="1">
      <c r="A8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0" spans="1:39" ht="12.75" customHeight="1">
      <c r="A8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1" spans="1:39" ht="12.75" customHeight="1">
      <c r="A8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2" spans="1:39" ht="12.75" customHeight="1">
      <c r="A8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3" spans="1:39" ht="12.75" customHeight="1">
      <c r="A8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4" spans="1:39" ht="12.75" customHeight="1">
      <c r="A8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5" spans="1:39" ht="12.75" customHeight="1">
      <c r="A8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6" spans="1:39" ht="12.75" customHeight="1">
      <c r="A8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7" spans="1:39" ht="12.75" customHeight="1">
      <c r="A8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8" spans="1:39" ht="12.75" customHeight="1">
      <c r="A8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9" spans="1:39" ht="12.75" customHeight="1">
      <c r="A8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0" spans="1:39" ht="12.75" customHeight="1">
      <c r="A8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1" spans="1:39" ht="12.75" customHeight="1">
      <c r="A8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2" spans="1:39" ht="12.75" customHeight="1">
      <c r="A8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3" spans="1:39" ht="12.75" customHeight="1">
      <c r="A8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4" spans="1:39" ht="12.75" customHeight="1">
      <c r="A8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5" spans="1:39" ht="12.75" customHeight="1">
      <c r="A8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6" spans="1:39" ht="12.75" customHeight="1">
      <c r="A8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7" spans="1:39" ht="12.75" customHeight="1">
      <c r="A8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8" spans="1:39" ht="12.75" customHeight="1">
      <c r="A8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9" spans="1:39" ht="12.75" customHeight="1">
      <c r="A8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0" spans="1:39" ht="12.75" customHeight="1">
      <c r="A8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1" spans="1:39" ht="12.75" customHeight="1">
      <c r="A8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2" spans="1:39" ht="12.75" customHeight="1">
      <c r="A8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3" spans="1:39" ht="12.75" customHeight="1">
      <c r="A8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4" spans="1:39" ht="12.75" customHeight="1">
      <c r="A8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5" spans="1:39" ht="12.75" customHeight="1">
      <c r="A8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6" spans="1:39" ht="12.75" customHeight="1">
      <c r="A8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7" spans="1:39" ht="12.75" customHeight="1">
      <c r="A8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8" spans="1:39" ht="12.75" customHeight="1">
      <c r="A8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9" spans="1:39" ht="12.75" customHeight="1">
      <c r="A8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0" spans="1:39" ht="12.75" customHeight="1">
      <c r="A8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1" spans="1:39" ht="12.75" customHeight="1">
      <c r="A8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2" spans="1:39" ht="12.75" customHeight="1">
      <c r="A8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3" spans="1:39" ht="12.75" customHeight="1">
      <c r="A8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4" spans="1:39" ht="12.75" customHeight="1">
      <c r="A8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5" spans="1:39" ht="12.75" customHeight="1">
      <c r="A8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6" spans="1:39" ht="12.75" customHeight="1">
      <c r="A8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7" spans="1:39" ht="12.75" customHeight="1">
      <c r="A8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8" spans="1:39" ht="12.75" customHeight="1">
      <c r="A8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9" spans="1:39" ht="12.75" customHeight="1">
      <c r="A8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0" spans="1:39" ht="12.75" customHeight="1">
      <c r="A8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1" spans="1:39" ht="12.75" customHeight="1">
      <c r="A8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2" spans="1:39" ht="12.75" customHeight="1">
      <c r="A8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3" spans="1:39" ht="12.75" customHeight="1">
      <c r="A8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4" spans="1:39" ht="12.75" customHeight="1">
      <c r="A8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5" spans="1:39" ht="12.75" customHeight="1">
      <c r="A8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6" spans="1:39" ht="12.75" customHeight="1">
      <c r="A8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7" spans="1:39" ht="12.75" customHeight="1">
      <c r="A8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8" spans="1:39" ht="12.75" customHeight="1">
      <c r="A8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9" spans="1:39" ht="12.75" customHeight="1">
      <c r="A8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0" spans="1:39" ht="12.75" customHeight="1">
      <c r="A8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1" spans="1:39" ht="12.75" customHeight="1">
      <c r="A8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2" spans="1:39" ht="12.75" customHeight="1">
      <c r="A8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3" spans="1:39" ht="12.75" customHeight="1">
      <c r="A8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4" spans="1:39" ht="12.75" customHeight="1">
      <c r="A8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5" spans="1:39" ht="12.75" customHeight="1">
      <c r="A8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6" spans="1:39" ht="12.75" customHeight="1">
      <c r="A8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7" spans="1:39" ht="12.75" customHeight="1">
      <c r="A8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8" spans="1:39" ht="12.75" customHeight="1">
      <c r="A8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9" spans="1:39" ht="12.75" customHeight="1">
      <c r="A8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0" spans="1:39" ht="12.75" customHeight="1">
      <c r="A8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1" spans="1:39" ht="12.75" customHeight="1">
      <c r="A8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2" spans="1:39" ht="12.75" customHeight="1">
      <c r="A8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3" spans="1:39" ht="12.75" customHeight="1">
      <c r="A8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4" spans="1:39" ht="12.75" customHeight="1">
      <c r="A8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5" spans="1:39" ht="12.75" customHeight="1">
      <c r="A8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6" spans="1:39" ht="12.75" customHeight="1">
      <c r="A8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7" spans="1:39" ht="12.75" customHeight="1">
      <c r="A8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8" spans="1:39" ht="12.75" customHeight="1">
      <c r="A8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9" spans="1:39" ht="12.75" customHeight="1">
      <c r="A8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0" spans="1:39" ht="12.75" customHeight="1">
      <c r="A8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1" spans="1:39" ht="12.75" customHeight="1">
      <c r="A8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2" spans="1:39" ht="12.75" customHeight="1">
      <c r="A8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3" spans="1:39" ht="12.75" customHeight="1">
      <c r="A8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4" spans="1:39" ht="12.75" customHeight="1">
      <c r="A8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5" spans="1:39" ht="12.75" customHeight="1">
      <c r="A8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6" spans="1:39" ht="12.75" customHeight="1">
      <c r="A8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7" spans="1:39" ht="12.75" customHeight="1">
      <c r="A8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8" spans="1:39" ht="12.75" customHeight="1">
      <c r="A8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9" spans="1:39" ht="12.75" customHeight="1">
      <c r="A8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0" spans="1:39" ht="12.75" customHeight="1">
      <c r="A8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1" spans="1:39" ht="12.75" customHeight="1">
      <c r="A8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2" spans="1:39" ht="12.75" customHeight="1">
      <c r="A8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3" spans="1:39" ht="12.75" customHeight="1">
      <c r="A8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4" spans="1:39" ht="12.75" customHeight="1">
      <c r="A8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5" spans="1:39" ht="12.75" customHeight="1">
      <c r="A8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6" spans="1:39" ht="12.75" customHeight="1">
      <c r="A8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7" spans="1:39" ht="12.75" customHeight="1">
      <c r="A8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8" spans="1:39" ht="12.75" customHeight="1">
      <c r="A8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9" spans="1:39" ht="12.75" customHeight="1">
      <c r="A8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0" spans="1:39" ht="12.75" customHeight="1">
      <c r="A9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1" spans="1:39" ht="12.75" customHeight="1">
      <c r="A9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2" spans="1:39" ht="12.75" customHeight="1">
      <c r="A9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3" spans="1:39" ht="12.75" customHeight="1">
      <c r="A9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4" spans="1:39" ht="12.75" customHeight="1">
      <c r="A9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5" spans="1:39" ht="12.75" customHeight="1">
      <c r="A9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6" spans="1:39" ht="12.75" customHeight="1">
      <c r="A9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7" spans="1:39" ht="12.75" customHeight="1">
      <c r="A9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8" spans="1:39" ht="12.75" customHeight="1">
      <c r="A9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9" spans="1:39" ht="12.75" customHeight="1">
      <c r="A9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0" spans="1:39" ht="12.75" customHeight="1">
      <c r="A9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1" spans="1:39" ht="12.75" customHeight="1">
      <c r="A9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2" spans="1:39" ht="12.75" customHeight="1">
      <c r="A9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3" spans="1:39" ht="12.75" customHeight="1">
      <c r="A9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4" spans="1:39" ht="12.75" customHeight="1">
      <c r="A9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5" spans="1:39" ht="12.75" customHeight="1">
      <c r="A9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6" spans="1:39" ht="12.75" customHeight="1">
      <c r="A9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7" spans="1:39" ht="12.75" customHeight="1">
      <c r="A9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8" spans="1:39" ht="12.75" customHeight="1">
      <c r="A9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9" spans="1:39" ht="12.75" customHeight="1">
      <c r="A9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0" spans="1:39" ht="12.75" customHeight="1">
      <c r="A9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1" spans="1:39" ht="12.75" customHeight="1">
      <c r="A9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2" spans="1:39" ht="12.75" customHeight="1">
      <c r="A9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3" spans="1:39" ht="12.75" customHeight="1">
      <c r="A9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4" spans="1:39" ht="12.75" customHeight="1">
      <c r="A9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5" spans="1:39" ht="12.75" customHeight="1">
      <c r="A9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6" spans="1:39" ht="12.75" customHeight="1">
      <c r="A9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7" spans="1:39" ht="12.75" customHeight="1">
      <c r="A9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8" spans="1:39" ht="12.75" customHeight="1">
      <c r="A9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9" spans="1:39" ht="12.75" customHeight="1">
      <c r="A9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0" spans="1:39" ht="12.75" customHeight="1">
      <c r="A9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1" spans="1:39" ht="12.75" customHeight="1">
      <c r="A9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2" spans="1:39" ht="12.75" customHeight="1">
      <c r="A9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3" spans="1:39" ht="12.75" customHeight="1">
      <c r="A9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4" spans="1:39" ht="12.75" customHeight="1">
      <c r="A9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5" spans="1:39" ht="12.75" customHeight="1">
      <c r="A9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6" spans="1:39" ht="12.75" customHeight="1">
      <c r="A9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7" spans="1:39" ht="12.75" customHeight="1">
      <c r="A9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8" spans="1:39" ht="12.75" customHeight="1">
      <c r="A9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9" spans="1:39" ht="12.75" customHeight="1">
      <c r="A9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0" spans="1:39" ht="12.75" customHeight="1">
      <c r="A9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1" spans="1:39" ht="12.75" customHeight="1">
      <c r="A9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2" spans="1:39" ht="12.75" customHeight="1">
      <c r="A9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3" spans="1:39" ht="12.75" customHeight="1">
      <c r="A9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4" spans="1:39" ht="12.75" customHeight="1">
      <c r="A9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5" spans="1:39" ht="12.75" customHeight="1">
      <c r="A9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6" spans="1:39" ht="12.75" customHeight="1">
      <c r="A9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7" spans="1:39" ht="12.75" customHeight="1">
      <c r="A9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8" spans="1:39" ht="12.75" customHeight="1">
      <c r="A9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9" spans="1:39" ht="12.75" customHeight="1">
      <c r="A9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0" spans="1:39" ht="12.75" customHeight="1">
      <c r="A9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1" spans="1:39" ht="12.75" customHeight="1">
      <c r="A9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2" spans="1:39" ht="12.75" customHeight="1">
      <c r="A9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3" spans="1:39" ht="12.75" customHeight="1">
      <c r="A9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4" spans="1:39" ht="12.75" customHeight="1">
      <c r="A9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5" spans="1:39" ht="12.75" customHeight="1">
      <c r="A9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6" spans="1:39" ht="12.75" customHeight="1">
      <c r="A9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7" spans="1:39" ht="12.75" customHeight="1">
      <c r="A9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8" spans="1:39" ht="12.75" customHeight="1">
      <c r="A9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9" spans="1:39" ht="12.75" customHeight="1">
      <c r="A9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0" spans="1:39" ht="12.75" customHeight="1">
      <c r="A9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1" spans="1:39" ht="12.75" customHeight="1">
      <c r="A9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2" spans="1:39" ht="12.75" customHeight="1">
      <c r="A9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3" spans="1:39" ht="12.75" customHeight="1">
      <c r="A9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4" spans="1:39" ht="12.75" customHeight="1">
      <c r="A9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5" spans="1:39" ht="12.75" customHeight="1">
      <c r="A9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6" spans="1:39" ht="12.75" customHeight="1">
      <c r="A9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7" spans="1:39" ht="12.75" customHeight="1">
      <c r="A9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8" spans="1:39" ht="12.75" customHeight="1">
      <c r="A9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9" spans="1:39" ht="12.75" customHeight="1">
      <c r="A9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0" spans="1:39" ht="12.75" customHeight="1">
      <c r="A9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1" spans="1:39" ht="12.75" customHeight="1">
      <c r="A9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2" spans="1:39" ht="12.75" customHeight="1">
      <c r="A9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3" spans="1:39" ht="12.75" customHeight="1">
      <c r="A9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4" spans="1:39" ht="12.75" customHeight="1">
      <c r="A9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5" spans="1:39" ht="12.75" customHeight="1">
      <c r="A9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6" spans="1:39" ht="12.75" customHeight="1">
      <c r="A9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7" spans="1:39" ht="12.75" customHeight="1">
      <c r="A9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8" spans="1:39" ht="12.75" customHeight="1">
      <c r="A9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9" spans="1:39" ht="12.75" customHeight="1">
      <c r="A9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0" spans="1:39" ht="12.75" customHeight="1">
      <c r="A9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1" spans="1:39" ht="12.75" customHeight="1">
      <c r="A9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2" spans="1:39" ht="12.75" customHeight="1">
      <c r="A9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3" spans="1:39" ht="12.75" customHeight="1">
      <c r="A9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4" spans="1:39" ht="12.75" customHeight="1">
      <c r="A9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5" spans="1:39" ht="12.75" customHeight="1">
      <c r="A9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6" spans="1:39" ht="12.75" customHeight="1">
      <c r="A9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7" spans="1:39" ht="12.75" customHeight="1">
      <c r="A9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8" spans="1:39" ht="12.75" customHeight="1">
      <c r="A9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9" spans="1:39" ht="12.75" customHeight="1">
      <c r="A9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90" spans="1:39" ht="12.75" customHeight="1">
      <c r="A9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91" spans="1:39" ht="12.75" customHeight="1">
      <c r="A9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mergeCells count="1">
    <mergeCell ref="L7:Q7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N966"/>
  <sheetViews>
    <sheetView workbookViewId="0" topLeftCell="A1"/>
  </sheetViews>
  <sheetFormatPr defaultColWidth="14.4442857142857" defaultRowHeight="15" customHeight="1"/>
  <cols>
    <col min="1" max="1" width="3.57142857142857" customWidth="1"/>
    <col min="2" max="2" width="1.42857142857143" hidden="1" customWidth="1"/>
    <col min="3" max="3" width="3.57142857142857" customWidth="1"/>
    <col min="4" max="4" width="8.42857142857143" customWidth="1"/>
    <col min="5" max="5" width="9.28571428571429" customWidth="1"/>
    <col min="6" max="6" width="8" customWidth="1"/>
    <col min="7" max="7" width="10.2857142857143" customWidth="1"/>
    <col min="8" max="8" width="10.4285714285714" customWidth="1"/>
    <col min="9" max="9" width="6.42857142857143" customWidth="1"/>
    <col min="10" max="10" width="4.42857142857143" customWidth="1"/>
    <col min="11" max="11" width="4.28571428571429" customWidth="1"/>
    <col min="12" max="19" width="4.14285714285714" customWidth="1"/>
    <col min="20" max="20" width="6.28571428571429" customWidth="1"/>
    <col min="21" max="21" width="3.71428571428571" customWidth="1"/>
    <col min="22" max="22" width="10.4285714285714" customWidth="1"/>
    <col min="23" max="40" width="8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94"/>
      <c s="94"/>
      <c s="95"/>
      <c s="22"/>
      <c s="25"/>
      <c s="15"/>
      <c s="15"/>
      <c s="15"/>
      <c s="15"/>
      <c s="15"/>
      <c s="15"/>
      <c s="22" t="s">
        <v>10</v>
      </c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96"/>
      <c s="72"/>
      <c s="97"/>
      <c s="30"/>
      <c s="12"/>
      <c s="1"/>
      <c s="1"/>
      <c s="1"/>
      <c s="1"/>
      <c s="1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7.25" customHeight="1">
      <c r="A4" s="1"/>
      <c s="1"/>
      <c s="1"/>
      <c s="23" t="s">
        <v>841</v>
      </c>
      <c s="1"/>
      <c s="21"/>
      <c s="25"/>
      <c s="25" t="s">
        <v>569</v>
      </c>
      <c s="25"/>
      <c s="73"/>
      <c s="94"/>
      <c s="112"/>
      <c s="98"/>
      <c s="32"/>
      <c s="12"/>
      <c s="1"/>
      <c s="1"/>
      <c s="1"/>
      <c s="1"/>
      <c s="1"/>
      <c s="1"/>
      <c s="32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0.7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1.25" customHeight="1" thickBot="1">
      <c r="A7" s="110"/>
      <c s="110"/>
      <c s="110"/>
      <c s="114"/>
      <c s="110"/>
      <c s="110"/>
      <c s="110"/>
      <c s="110"/>
      <c s="110"/>
      <c s="110"/>
      <c s="110"/>
      <c s="188" t="s">
        <v>813</v>
      </c>
      <c s="189"/>
      <c s="189"/>
      <c s="189"/>
      <c s="189"/>
      <c s="189"/>
      <c s="189"/>
      <c s="190"/>
      <c s="115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" spans="1:40" ht="26.2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23" t="s">
        <v>819</v>
      </c>
      <c s="123" t="s">
        <v>842</v>
      </c>
      <c s="123" t="s">
        <v>843</v>
      </c>
      <c s="123" t="s">
        <v>844</v>
      </c>
      <c s="123" t="s">
        <v>845</v>
      </c>
      <c s="123" t="s">
        <v>846</v>
      </c>
      <c s="123" t="s">
        <v>847</v>
      </c>
      <c s="123" t="s">
        <v>848</v>
      </c>
      <c s="124" t="s">
        <v>820</v>
      </c>
      <c s="118" t="s">
        <v>821</v>
      </c>
      <c s="125" t="s">
        <v>29</v>
      </c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" spans="1:40" ht="23.25" customHeight="1">
      <c r="A9" s="48">
        <f>IF(ISBLANK(T9),"",RANK(T9,T$10:T$14,0))</f>
        <v>1</v>
      </c>
      <c s="49"/>
      <c s="49">
        <v>45</v>
      </c>
      <c s="50" t="s">
        <v>488</v>
      </c>
      <c s="51" t="s">
        <v>849</v>
      </c>
      <c s="52" t="s">
        <v>850</v>
      </c>
      <c s="53" t="s">
        <v>851</v>
      </c>
      <c s="53" t="s">
        <v>77</v>
      </c>
      <c s="53" t="s">
        <v>128</v>
      </c>
      <c s="108">
        <f t="shared" si="0" ref="J9:J14">IF(ISBLANK(T9),"",TRUNC(35.04*(T9+10.966)^2)-5000)</f>
        <v>982</v>
      </c>
      <c s="48">
        <v>5</v>
      </c>
      <c s="127"/>
      <c s="127"/>
      <c s="127" t="s">
        <v>826</v>
      </c>
      <c s="127" t="s">
        <v>826</v>
      </c>
      <c s="127" t="s">
        <v>837</v>
      </c>
      <c s="127" t="s">
        <v>827</v>
      </c>
      <c s="127" t="s">
        <v>837</v>
      </c>
      <c s="127" t="s">
        <v>828</v>
      </c>
      <c s="128">
        <v>2.1000000000000001</v>
      </c>
      <c s="106" t="str">
        <f t="shared" si="1" ref="U9:U14">IF(ISBLANK(T9),"",IF(T9&lt;1.6,"",IF(T9&gt;=2.28,"TSM",IF(T9&gt;=2.15,"SM",IF(T9&gt;=2.03,"KSM",IF(T9&gt;=1.9,"I A",IF(T9&gt;=1.75,"II A",IF(T9&gt;=1.6,"III A"))))))))</f>
        <v>KSM</v>
      </c>
      <c s="130" t="s">
        <v>852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0" spans="1:40" ht="23.25" customHeight="1">
      <c r="A10" s="70">
        <v>2</v>
      </c>
      <c s="49"/>
      <c s="49">
        <v>256</v>
      </c>
      <c s="50" t="s">
        <v>348</v>
      </c>
      <c s="51" t="s">
        <v>853</v>
      </c>
      <c s="52" t="s">
        <v>854</v>
      </c>
      <c s="53" t="s">
        <v>113</v>
      </c>
      <c s="53"/>
      <c s="53" t="s">
        <v>67</v>
      </c>
      <c s="108">
        <f t="shared" si="0"/>
        <v>982</v>
      </c>
      <c s="48">
        <v>1</v>
      </c>
      <c s="127"/>
      <c s="127"/>
      <c s="127" t="s">
        <v>826</v>
      </c>
      <c s="127" t="s">
        <v>99</v>
      </c>
      <c s="127" t="s">
        <v>826</v>
      </c>
      <c s="127" t="s">
        <v>826</v>
      </c>
      <c s="127" t="s">
        <v>827</v>
      </c>
      <c s="127" t="s">
        <v>855</v>
      </c>
      <c s="128">
        <v>2.1000000000000001</v>
      </c>
      <c s="106" t="str">
        <f t="shared" si="1"/>
        <v>KSM</v>
      </c>
      <c s="53" t="s">
        <v>856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1" spans="1:40" ht="23.25" customHeight="1">
      <c r="A11" s="70">
        <v>3</v>
      </c>
      <c s="49"/>
      <c s="49">
        <v>46</v>
      </c>
      <c s="50" t="s">
        <v>333</v>
      </c>
      <c s="51" t="s">
        <v>857</v>
      </c>
      <c s="52" t="s">
        <v>858</v>
      </c>
      <c s="53" t="s">
        <v>59</v>
      </c>
      <c s="53" t="s">
        <v>60</v>
      </c>
      <c s="53"/>
      <c s="108">
        <f t="shared" si="0"/>
        <v>890</v>
      </c>
      <c s="48">
        <v>2</v>
      </c>
      <c s="127"/>
      <c s="127" t="s">
        <v>826</v>
      </c>
      <c s="127" t="s">
        <v>826</v>
      </c>
      <c s="127" t="s">
        <v>837</v>
      </c>
      <c s="127" t="s">
        <v>827</v>
      </c>
      <c s="127" t="s">
        <v>828</v>
      </c>
      <c s="127"/>
      <c s="127"/>
      <c s="128">
        <v>2</v>
      </c>
      <c s="106" t="str">
        <f t="shared" si="1"/>
        <v>I A</v>
      </c>
      <c s="53" t="s">
        <v>859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2" spans="1:40" ht="23.25" customHeight="1">
      <c r="A12" s="70">
        <v>4</v>
      </c>
      <c s="49"/>
      <c s="49">
        <v>230</v>
      </c>
      <c s="50" t="s">
        <v>860</v>
      </c>
      <c s="51" t="s">
        <v>861</v>
      </c>
      <c s="52" t="s">
        <v>359</v>
      </c>
      <c s="53" t="s">
        <v>120</v>
      </c>
      <c s="53" t="s">
        <v>229</v>
      </c>
      <c s="53" t="s">
        <v>196</v>
      </c>
      <c s="108">
        <f t="shared" si="0"/>
        <v>800</v>
      </c>
      <c s="48">
        <v>6</v>
      </c>
      <c s="127" t="s">
        <v>826</v>
      </c>
      <c s="127" t="s">
        <v>826</v>
      </c>
      <c s="127" t="s">
        <v>827</v>
      </c>
      <c s="127" t="s">
        <v>828</v>
      </c>
      <c s="127"/>
      <c s="127"/>
      <c s="127"/>
      <c s="127"/>
      <c s="128">
        <v>1.8999999999999999</v>
      </c>
      <c s="106" t="str">
        <f t="shared" si="1"/>
        <v>I A</v>
      </c>
      <c s="53" t="s">
        <v>230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3" spans="1:40" ht="23.25" customHeight="1">
      <c r="A13" s="70">
        <v>5</v>
      </c>
      <c s="49"/>
      <c s="49">
        <v>96</v>
      </c>
      <c s="50" t="s">
        <v>329</v>
      </c>
      <c s="51" t="s">
        <v>862</v>
      </c>
      <c s="52" t="s">
        <v>863</v>
      </c>
      <c s="53" t="s">
        <v>10</v>
      </c>
      <c s="53" t="s">
        <v>72</v>
      </c>
      <c s="53"/>
      <c s="108">
        <f t="shared" si="0"/>
        <v>755</v>
      </c>
      <c s="48">
        <v>3</v>
      </c>
      <c s="127" t="s">
        <v>837</v>
      </c>
      <c s="127" t="s">
        <v>826</v>
      </c>
      <c s="127" t="s">
        <v>828</v>
      </c>
      <c s="127"/>
      <c s="127"/>
      <c s="127"/>
      <c s="127"/>
      <c s="127"/>
      <c s="128">
        <v>1.8500000000000001</v>
      </c>
      <c s="106" t="str">
        <f t="shared" si="1"/>
        <v>II A</v>
      </c>
      <c s="53" t="s">
        <v>864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4" spans="1:40" ht="23.25" customHeight="1">
      <c r="A14" s="70">
        <v>6</v>
      </c>
      <c s="49"/>
      <c s="49">
        <v>195</v>
      </c>
      <c s="50" t="s">
        <v>865</v>
      </c>
      <c s="51" t="s">
        <v>866</v>
      </c>
      <c s="52" t="s">
        <v>867</v>
      </c>
      <c s="53" t="s">
        <v>259</v>
      </c>
      <c s="53" t="s">
        <v>260</v>
      </c>
      <c s="53" t="s">
        <v>261</v>
      </c>
      <c s="108">
        <f t="shared" si="0"/>
        <v>710</v>
      </c>
      <c s="48">
        <v>4</v>
      </c>
      <c s="127" t="s">
        <v>837</v>
      </c>
      <c s="127" t="s">
        <v>828</v>
      </c>
      <c s="127"/>
      <c s="127"/>
      <c s="127"/>
      <c s="127"/>
      <c s="127"/>
      <c s="127"/>
      <c s="128">
        <v>1.8</v>
      </c>
      <c s="106" t="str">
        <f t="shared" si="1"/>
        <v>II A</v>
      </c>
      <c s="53" t="s">
        <v>262</v>
      </c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  <c s="129"/>
    </row>
    <row r="15" spans="1:40" ht="12.75" customHeight="1">
      <c r="A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" spans="1:40" ht="12.75" customHeight="1">
      <c r="A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" spans="1:40" ht="12.75" customHeight="1">
      <c r="A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" spans="1:40" ht="12.75" customHeight="1">
      <c r="A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" spans="1:40" ht="12.75" customHeight="1">
      <c r="A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" spans="1:40" ht="12.75" customHeight="1">
      <c r="A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" spans="1:40" ht="12.75" customHeight="1">
      <c r="A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" spans="1:40" ht="12.75" customHeight="1">
      <c r="A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" spans="1:40" ht="12.75" customHeight="1">
      <c r="A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" spans="1:40" ht="12.75" customHeight="1">
      <c r="A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" spans="1:40" ht="12.75" customHeight="1">
      <c r="A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" spans="1:40" ht="12.75" customHeight="1">
      <c r="A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" spans="1:40" ht="12.75" customHeight="1">
      <c r="A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" spans="1:40" ht="12.75" customHeight="1">
      <c r="A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" spans="1:40" ht="12.75" customHeight="1">
      <c r="A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" spans="1:40" ht="12.75" customHeight="1">
      <c r="A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" spans="1:40" ht="12.75" customHeight="1">
      <c r="A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" spans="1:40" ht="12.75" customHeight="1">
      <c r="A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" spans="1:40" ht="12.75" customHeight="1">
      <c r="A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" spans="1:40" ht="12.75" customHeight="1">
      <c r="A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" spans="1:40" ht="12.75" customHeight="1">
      <c r="A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" spans="1:40" ht="12.75" customHeight="1">
      <c r="A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" spans="1:40" ht="12.75" customHeight="1">
      <c r="A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" spans="1:40" ht="12.75" customHeight="1">
      <c r="A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" spans="1:40" ht="12.75" customHeight="1">
      <c r="A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" spans="1:40" ht="12.75" customHeight="1">
      <c r="A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" spans="1:40" ht="12.75" customHeight="1">
      <c r="A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" spans="1:40" ht="12.75" customHeight="1">
      <c r="A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" spans="1:40" ht="12.75" customHeight="1">
      <c r="A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" spans="1:40" ht="12.75" customHeight="1">
      <c r="A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" spans="1:40" ht="12.75" customHeight="1">
      <c r="A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" spans="1:40" ht="12.75" customHeight="1">
      <c r="A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" spans="1:40" ht="12.75" customHeight="1">
      <c r="A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" spans="1:40" ht="12.75" customHeight="1">
      <c r="A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" spans="1:40" ht="12.75" customHeight="1">
      <c r="A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" spans="1:40" ht="12.75" customHeight="1">
      <c r="A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" spans="1:40" ht="12.75" customHeight="1">
      <c r="A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" spans="1:40" ht="12.75" customHeight="1">
      <c r="A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" spans="1:40" ht="12.75" customHeight="1">
      <c r="A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" spans="1:40" ht="12.75" customHeight="1">
      <c r="A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" spans="1:40" ht="12.75" customHeight="1">
      <c r="A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" spans="1:40" ht="12.75" customHeight="1">
      <c r="A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" spans="1:40" ht="12.75" customHeight="1">
      <c r="A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" spans="1:40" ht="12.75" customHeight="1">
      <c r="A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" spans="1:40" ht="12.75" customHeight="1">
      <c r="A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" spans="1:40" ht="12.75" customHeight="1">
      <c r="A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" spans="1:40" ht="12.75" customHeight="1">
      <c r="A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" spans="1:40" ht="12.75" customHeight="1">
      <c r="A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" spans="1:40" ht="12.75" customHeight="1">
      <c r="A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" spans="1:40" ht="12.75" customHeight="1">
      <c r="A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" spans="1:40" ht="12.75" customHeight="1">
      <c r="A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" spans="1:40" ht="12.75" customHeight="1">
      <c r="A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" spans="1:40" ht="12.75" customHeight="1">
      <c r="A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" spans="1:40" ht="12.75" customHeight="1">
      <c r="A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" spans="1:40" ht="12.75" customHeight="1">
      <c r="A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" spans="1:40" ht="12.75" customHeight="1">
      <c r="A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" spans="1:40" ht="12.75" customHeight="1">
      <c r="A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" spans="1:40" ht="12.75" customHeight="1">
      <c r="A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" spans="1:40" ht="12.75" customHeight="1">
      <c r="A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" spans="1:40" ht="12.75" customHeight="1">
      <c r="A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" spans="1:40" ht="12.75" customHeight="1">
      <c r="A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" spans="1:40" ht="12.75" customHeight="1">
      <c r="A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" spans="1:40" ht="12.75" customHeight="1">
      <c r="A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" spans="1:40" ht="12.75" customHeight="1">
      <c r="A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" spans="1:40" ht="12.75" customHeight="1">
      <c r="A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" spans="1:40" ht="12.75" customHeight="1">
      <c r="A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" spans="1:40" ht="12.75" customHeight="1">
      <c r="A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" spans="1:40" ht="12.75" customHeight="1">
      <c r="A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" spans="1:40" ht="12.75" customHeight="1">
      <c r="A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" spans="1:40" ht="12.75" customHeight="1">
      <c r="A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" spans="1:40" ht="12.75" customHeight="1">
      <c r="A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" spans="1:40" ht="12.75" customHeight="1">
      <c r="A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" spans="1:40" ht="12.75" customHeight="1">
      <c r="A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" spans="1:40" ht="12.75" customHeight="1">
      <c r="A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" spans="1:40" ht="12.75" customHeight="1">
      <c r="A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" spans="1:40" ht="12.75" customHeight="1">
      <c r="A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" spans="1:40" ht="12.75" customHeight="1">
      <c r="A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" spans="1:40" ht="12.75" customHeight="1">
      <c r="A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" spans="1:40" ht="12.75" customHeight="1">
      <c r="A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" spans="1:40" ht="12.75" customHeight="1">
      <c r="A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" spans="1:40" ht="12.75" customHeight="1">
      <c r="A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" spans="1:40" ht="12.75" customHeight="1">
      <c r="A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7" spans="1:40" ht="12.75" customHeight="1">
      <c r="A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8" spans="1:40" ht="12.75" customHeight="1">
      <c r="A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9" spans="1:40" ht="12.75" customHeight="1">
      <c r="A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0" spans="1:40" ht="12.75" customHeight="1">
      <c r="A1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1" spans="1:40" ht="12.75" customHeight="1">
      <c r="A1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2" spans="1:40" ht="12.75" customHeight="1">
      <c r="A1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3" spans="1:40" ht="12.75" customHeight="1">
      <c r="A1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4" spans="1:40" ht="12.75" customHeight="1">
      <c r="A1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5" spans="1:40" ht="12.75" customHeight="1">
      <c r="A1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6" spans="1:40" ht="12.75" customHeight="1">
      <c r="A1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7" spans="1:40" ht="12.75" customHeight="1">
      <c r="A1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8" spans="1:40" ht="12.75" customHeight="1">
      <c r="A1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09" spans="1:40" ht="12.75" customHeight="1">
      <c r="A1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0" spans="1:40" ht="12.75" customHeight="1">
      <c r="A1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1" spans="1:40" ht="12.75" customHeight="1">
      <c r="A1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2" spans="1:40" ht="12.75" customHeight="1">
      <c r="A1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3" spans="1:40" ht="12.75" customHeight="1">
      <c r="A1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4" spans="1:40" ht="12.75" customHeight="1">
      <c r="A1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5" spans="1:40" ht="12.75" customHeight="1">
      <c r="A1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6" spans="1:40" ht="12.75" customHeight="1">
      <c r="A1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7" spans="1:40" ht="12.75" customHeight="1">
      <c r="A1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8" spans="1:40" ht="12.75" customHeight="1">
      <c r="A1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19" spans="1:40" ht="12.75" customHeight="1">
      <c r="A1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0" spans="1:40" ht="12.75" customHeight="1">
      <c r="A1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1" spans="1:40" ht="12.75" customHeight="1">
      <c r="A1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2" spans="1:40" ht="12.75" customHeight="1">
      <c r="A1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3" spans="1:40" ht="12.75" customHeight="1">
      <c r="A1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4" spans="1:40" ht="12.75" customHeight="1">
      <c r="A1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5" spans="1:40" ht="12.75" customHeight="1">
      <c r="A1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6" spans="1:40" ht="12.75" customHeight="1">
      <c r="A1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7" spans="1:40" ht="12.75" customHeight="1">
      <c r="A1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8" spans="1:40" ht="12.75" customHeight="1">
      <c r="A1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29" spans="1:40" ht="12.75" customHeight="1">
      <c r="A1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0" spans="1:40" ht="12.75" customHeight="1">
      <c r="A1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1" spans="1:40" ht="12.75" customHeight="1">
      <c r="A1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2" spans="1:40" ht="12.75" customHeight="1">
      <c r="A1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3" spans="1:40" ht="12.75" customHeight="1">
      <c r="A1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4" spans="1:40" ht="12.75" customHeight="1">
      <c r="A1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5" spans="1:40" ht="12.75" customHeight="1">
      <c r="A1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6" spans="1:40" ht="12.75" customHeight="1">
      <c r="A1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7" spans="1:40" ht="12.75" customHeight="1">
      <c r="A1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8" spans="1:40" ht="12.75" customHeight="1">
      <c r="A1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39" spans="1:40" ht="12.75" customHeight="1">
      <c r="A1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0" spans="1:40" ht="12.75" customHeight="1">
      <c r="A1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1" spans="1:40" ht="12.75" customHeight="1">
      <c r="A1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2" spans="1:40" ht="12.75" customHeight="1">
      <c r="A1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3" spans="1:40" ht="12.75" customHeight="1">
      <c r="A1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4" spans="1:40" ht="12.75" customHeight="1">
      <c r="A1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5" spans="1:40" ht="12.75" customHeight="1">
      <c r="A1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6" spans="1:40" ht="12.75" customHeight="1">
      <c r="A1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7" spans="1:40" ht="12.75" customHeight="1">
      <c r="A1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8" spans="1:40" ht="12.75" customHeight="1">
      <c r="A1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49" spans="1:40" ht="12.75" customHeight="1">
      <c r="A1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0" spans="1:40" ht="12.75" customHeight="1">
      <c r="A1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1" spans="1:40" ht="12.75" customHeight="1">
      <c r="A1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2" spans="1:40" ht="12.75" customHeight="1">
      <c r="A1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3" spans="1:40" ht="12.75" customHeight="1">
      <c r="A1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4" spans="1:40" ht="12.75" customHeight="1">
      <c r="A1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5" spans="1:40" ht="12.75" customHeight="1">
      <c r="A1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6" spans="1:40" ht="12.75" customHeight="1">
      <c r="A1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7" spans="1:40" ht="12.75" customHeight="1">
      <c r="A1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8" spans="1:40" ht="12.75" customHeight="1">
      <c r="A1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59" spans="1:40" ht="12.75" customHeight="1">
      <c r="A1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0" spans="1:40" ht="12.75" customHeight="1">
      <c r="A1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1" spans="1:40" ht="12.75" customHeight="1">
      <c r="A1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2" spans="1:40" ht="12.75" customHeight="1">
      <c r="A1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3" spans="1:40" ht="12.75" customHeight="1">
      <c r="A1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4" spans="1:40" ht="12.75" customHeight="1">
      <c r="A1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5" spans="1:40" ht="12.75" customHeight="1">
      <c r="A1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6" spans="1:40" ht="12.75" customHeight="1">
      <c r="A1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7" spans="1:40" ht="12.75" customHeight="1">
      <c r="A1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8" spans="1:40" ht="12.75" customHeight="1">
      <c r="A1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69" spans="1:40" ht="12.75" customHeight="1">
      <c r="A1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0" spans="1:40" ht="12.75" customHeight="1">
      <c r="A1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1" spans="1:40" ht="12.75" customHeight="1">
      <c r="A1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2" spans="1:40" ht="12.75" customHeight="1">
      <c r="A1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3" spans="1:40" ht="12.75" customHeight="1">
      <c r="A1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4" spans="1:40" ht="12.75" customHeight="1">
      <c r="A1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5" spans="1:40" ht="12.75" customHeight="1">
      <c r="A1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6" spans="1:40" ht="12.75" customHeight="1">
      <c r="A1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7" spans="1:40" ht="12.75" customHeight="1">
      <c r="A1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8" spans="1:40" ht="12.75" customHeight="1">
      <c r="A1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79" spans="1:40" ht="12.75" customHeight="1">
      <c r="A1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0" spans="1:40" ht="12.75" customHeight="1">
      <c r="A1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1" spans="1:40" ht="12.75" customHeight="1">
      <c r="A1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2" spans="1:40" ht="12.75" customHeight="1">
      <c r="A1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3" spans="1:40" ht="12.75" customHeight="1">
      <c r="A1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4" spans="1:40" ht="12.75" customHeight="1">
      <c r="A1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5" spans="1:40" ht="12.75" customHeight="1">
      <c r="A1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6" spans="1:40" ht="12.75" customHeight="1">
      <c r="A1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7" spans="1:40" ht="12.75" customHeight="1">
      <c r="A1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8" spans="1:40" ht="12.75" customHeight="1">
      <c r="A1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89" spans="1:40" ht="12.75" customHeight="1">
      <c r="A1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0" spans="1:40" ht="12.75" customHeight="1">
      <c r="A1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1" spans="1:40" ht="12.75" customHeight="1">
      <c r="A1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2" spans="1:40" ht="12.75" customHeight="1">
      <c r="A1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3" spans="1:40" ht="12.75" customHeight="1">
      <c r="A1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4" spans="1:40" ht="12.75" customHeight="1">
      <c r="A1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5" spans="1:40" ht="12.75" customHeight="1">
      <c r="A1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6" spans="1:40" ht="12.75" customHeight="1">
      <c r="A1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7" spans="1:40" ht="12.75" customHeight="1">
      <c r="A1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8" spans="1:40" ht="12.75" customHeight="1">
      <c r="A1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199" spans="1:40" ht="12.75" customHeight="1">
      <c r="A1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0" spans="1:40" ht="12.75" customHeight="1">
      <c r="A2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1" spans="1:40" ht="12.75" customHeight="1">
      <c r="A2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2" spans="1:40" ht="12.75" customHeight="1">
      <c r="A2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3" spans="1:40" ht="12.75" customHeight="1">
      <c r="A2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4" spans="1:40" ht="12.75" customHeight="1">
      <c r="A2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5" spans="1:40" ht="12.75" customHeight="1">
      <c r="A2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6" spans="1:40" ht="12.75" customHeight="1">
      <c r="A2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7" spans="1:40" ht="12.75" customHeight="1">
      <c r="A2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8" spans="1:40" ht="12.75" customHeight="1">
      <c r="A2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09" spans="1:40" ht="12.75" customHeight="1">
      <c r="A2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0" spans="1:40" ht="12.75" customHeight="1">
      <c r="A2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1" spans="1:40" ht="12.75" customHeight="1">
      <c r="A2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2" spans="1:40" ht="12.75" customHeight="1">
      <c r="A2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3" spans="1:40" ht="12.75" customHeight="1">
      <c r="A2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4" spans="1:40" ht="12.75" customHeight="1">
      <c r="A2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5" spans="1:40" ht="12.75" customHeight="1">
      <c r="A2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6" spans="1:40" ht="12.75" customHeight="1">
      <c r="A2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7" spans="1:40" ht="12.75" customHeight="1">
      <c r="A2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8" spans="1:40" ht="12.75" customHeight="1">
      <c r="A2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19" spans="1:40" ht="12.75" customHeight="1">
      <c r="A2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0" spans="1:40" ht="12.75" customHeight="1">
      <c r="A2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1" spans="1:40" ht="12.75" customHeight="1">
      <c r="A2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2" spans="1:40" ht="12.75" customHeight="1">
      <c r="A2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3" spans="1:40" ht="12.75" customHeight="1">
      <c r="A2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4" spans="1:40" ht="12.75" customHeight="1">
      <c r="A2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5" spans="1:40" ht="12.75" customHeight="1">
      <c r="A2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6" spans="1:40" ht="12.75" customHeight="1">
      <c r="A2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7" spans="1:40" ht="12.75" customHeight="1">
      <c r="A2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8" spans="1:40" ht="12.75" customHeight="1">
      <c r="A2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29" spans="1:40" ht="12.75" customHeight="1">
      <c r="A2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0" spans="1:40" ht="12.75" customHeight="1">
      <c r="A2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1" spans="1:40" ht="12.75" customHeight="1">
      <c r="A2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2" spans="1:40" ht="12.75" customHeight="1">
      <c r="A2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3" spans="1:40" ht="12.75" customHeight="1">
      <c r="A2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4" spans="1:40" ht="12.75" customHeight="1">
      <c r="A2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5" spans="1:40" ht="12.75" customHeight="1">
      <c r="A2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6" spans="1:40" ht="12.75" customHeight="1">
      <c r="A2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7" spans="1:40" ht="12.75" customHeight="1">
      <c r="A2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8" spans="1:40" ht="12.75" customHeight="1">
      <c r="A2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39" spans="1:40" ht="12.75" customHeight="1">
      <c r="A2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0" spans="1:40" ht="12.75" customHeight="1">
      <c r="A2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1" spans="1:40" ht="12.75" customHeight="1">
      <c r="A2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2" spans="1:40" ht="12.75" customHeight="1">
      <c r="A2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3" spans="1:40" ht="12.75" customHeight="1">
      <c r="A2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4" spans="1:40" ht="12.75" customHeight="1">
      <c r="A2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5" spans="1:40" ht="12.75" customHeight="1">
      <c r="A2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6" spans="1:40" ht="12.75" customHeight="1">
      <c r="A2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7" spans="1:40" ht="12.75" customHeight="1">
      <c r="A2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8" spans="1:40" ht="12.75" customHeight="1">
      <c r="A2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49" spans="1:40" ht="12.75" customHeight="1">
      <c r="A2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0" spans="1:40" ht="12.75" customHeight="1">
      <c r="A2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1" spans="1:40" ht="12.75" customHeight="1">
      <c r="A2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2" spans="1:40" ht="12.75" customHeight="1">
      <c r="A2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3" spans="1:40" ht="12.75" customHeight="1">
      <c r="A2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4" spans="1:40" ht="12.75" customHeight="1">
      <c r="A2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5" spans="1:40" ht="12.75" customHeight="1">
      <c r="A2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6" spans="1:40" ht="12.75" customHeight="1">
      <c r="A2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7" spans="1:40" ht="12.75" customHeight="1">
      <c r="A2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8" spans="1:40" ht="12.75" customHeight="1">
      <c r="A2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59" spans="1:40" ht="12.75" customHeight="1">
      <c r="A2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0" spans="1:40" ht="12.75" customHeight="1">
      <c r="A2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1" spans="1:40" ht="12.75" customHeight="1">
      <c r="A2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2" spans="1:40" ht="12.75" customHeight="1">
      <c r="A2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3" spans="1:40" ht="12.75" customHeight="1">
      <c r="A2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4" spans="1:40" ht="12.75" customHeight="1">
      <c r="A2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5" spans="1:40" ht="12.75" customHeight="1">
      <c r="A2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6" spans="1:40" ht="12.75" customHeight="1">
      <c r="A2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7" spans="1:40" ht="12.75" customHeight="1">
      <c r="A2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8" spans="1:40" ht="12.75" customHeight="1">
      <c r="A2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69" spans="1:40" ht="12.75" customHeight="1">
      <c r="A2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0" spans="1:40" ht="12.75" customHeight="1">
      <c r="A2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1" spans="1:40" ht="12.75" customHeight="1">
      <c r="A2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2" spans="1:40" ht="12.75" customHeight="1">
      <c r="A2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3" spans="1:40" ht="12.75" customHeight="1">
      <c r="A2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4" spans="1:40" ht="12.75" customHeight="1">
      <c r="A2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5" spans="1:40" ht="12.75" customHeight="1">
      <c r="A2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6" spans="1:40" ht="12.75" customHeight="1">
      <c r="A2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7" spans="1:40" ht="12.75" customHeight="1">
      <c r="A2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8" spans="1:40" ht="12.75" customHeight="1">
      <c r="A2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79" spans="1:40" ht="12.75" customHeight="1">
      <c r="A2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0" spans="1:40" ht="12.75" customHeight="1">
      <c r="A2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1" spans="1:40" ht="12.75" customHeight="1">
      <c r="A2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2" spans="1:40" ht="12.75" customHeight="1">
      <c r="A2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3" spans="1:40" ht="12.75" customHeight="1">
      <c r="A2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4" spans="1:40" ht="12.75" customHeight="1">
      <c r="A2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5" spans="1:40" ht="12.75" customHeight="1">
      <c r="A2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6" spans="1:40" ht="12.75" customHeight="1">
      <c r="A2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7" spans="1:40" ht="12.75" customHeight="1">
      <c r="A2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8" spans="1:40" ht="12.75" customHeight="1">
      <c r="A2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89" spans="1:40" ht="12.75" customHeight="1">
      <c r="A2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0" spans="1:40" ht="12.75" customHeight="1">
      <c r="A2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1" spans="1:40" ht="12.75" customHeight="1">
      <c r="A2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2" spans="1:40" ht="12.75" customHeight="1">
      <c r="A2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3" spans="1:40" ht="12.75" customHeight="1">
      <c r="A2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4" spans="1:40" ht="12.75" customHeight="1">
      <c r="A2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5" spans="1:40" ht="12.75" customHeight="1">
      <c r="A2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6" spans="1:40" ht="12.75" customHeight="1">
      <c r="A2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7" spans="1:40" ht="12.75" customHeight="1">
      <c r="A2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8" spans="1:40" ht="12.75" customHeight="1">
      <c r="A2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299" spans="1:40" ht="12.75" customHeight="1">
      <c r="A2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0" spans="1:40" ht="12.75" customHeight="1">
      <c r="A3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1" spans="1:40" ht="12.75" customHeight="1">
      <c r="A3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2" spans="1:40" ht="12.75" customHeight="1">
      <c r="A3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3" spans="1:40" ht="12.75" customHeight="1">
      <c r="A3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4" spans="1:40" ht="12.75" customHeight="1">
      <c r="A3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5" spans="1:40" ht="12.75" customHeight="1">
      <c r="A3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6" spans="1:40" ht="12.75" customHeight="1">
      <c r="A3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7" spans="1:40" ht="12.75" customHeight="1">
      <c r="A3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8" spans="1:40" ht="12.75" customHeight="1">
      <c r="A3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09" spans="1:40" ht="12.75" customHeight="1">
      <c r="A3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0" spans="1:40" ht="12.75" customHeight="1">
      <c r="A3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1" spans="1:40" ht="12.75" customHeight="1">
      <c r="A3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2" spans="1:40" ht="12.75" customHeight="1">
      <c r="A3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3" spans="1:40" ht="12.75" customHeight="1">
      <c r="A3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4" spans="1:40" ht="12.75" customHeight="1">
      <c r="A3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5" spans="1:40" ht="12.75" customHeight="1">
      <c r="A3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6" spans="1:40" ht="12.75" customHeight="1">
      <c r="A3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7" spans="1:40" ht="12.75" customHeight="1">
      <c r="A3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8" spans="1:40" ht="12.75" customHeight="1">
      <c r="A3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19" spans="1:40" ht="12.75" customHeight="1">
      <c r="A3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0" spans="1:40" ht="12.75" customHeight="1">
      <c r="A3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1" spans="1:40" ht="12.75" customHeight="1">
      <c r="A3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2" spans="1:40" ht="12.75" customHeight="1">
      <c r="A3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3" spans="1:40" ht="12.75" customHeight="1">
      <c r="A3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4" spans="1:40" ht="12.75" customHeight="1">
      <c r="A3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5" spans="1:40" ht="12.75" customHeight="1">
      <c r="A3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6" spans="1:40" ht="12.75" customHeight="1">
      <c r="A3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7" spans="1:40" ht="12.75" customHeight="1">
      <c r="A3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8" spans="1:40" ht="12.75" customHeight="1">
      <c r="A3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29" spans="1:40" ht="12.75" customHeight="1">
      <c r="A3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0" spans="1:40" ht="12.75" customHeight="1">
      <c r="A3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1" spans="1:40" ht="12.75" customHeight="1">
      <c r="A3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2" spans="1:40" ht="12.75" customHeight="1">
      <c r="A3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3" spans="1:40" ht="12.75" customHeight="1">
      <c r="A3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4" spans="1:40" ht="12.75" customHeight="1">
      <c r="A3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5" spans="1:40" ht="12.75" customHeight="1">
      <c r="A3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6" spans="1:40" ht="12.75" customHeight="1">
      <c r="A3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7" spans="1:40" ht="12.75" customHeight="1">
      <c r="A3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8" spans="1:40" ht="12.75" customHeight="1">
      <c r="A3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39" spans="1:40" ht="12.75" customHeight="1">
      <c r="A3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0" spans="1:40" ht="12.75" customHeight="1">
      <c r="A3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1" spans="1:40" ht="12.75" customHeight="1">
      <c r="A3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2" spans="1:40" ht="12.75" customHeight="1">
      <c r="A3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3" spans="1:40" ht="12.75" customHeight="1">
      <c r="A3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4" spans="1:40" ht="12.75" customHeight="1">
      <c r="A3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5" spans="1:40" ht="12.75" customHeight="1">
      <c r="A3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6" spans="1:40" ht="12.75" customHeight="1">
      <c r="A3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7" spans="1:40" ht="12.75" customHeight="1">
      <c r="A3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8" spans="1:40" ht="12.75" customHeight="1">
      <c r="A3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49" spans="1:40" ht="12.75" customHeight="1">
      <c r="A3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0" spans="1:40" ht="12.75" customHeight="1">
      <c r="A3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1" spans="1:40" ht="12.75" customHeight="1">
      <c r="A3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2" spans="1:40" ht="12.75" customHeight="1">
      <c r="A3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3" spans="1:40" ht="12.75" customHeight="1">
      <c r="A3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4" spans="1:40" ht="12.75" customHeight="1">
      <c r="A3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5" spans="1:40" ht="12.75" customHeight="1">
      <c r="A3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6" spans="1:40" ht="12.75" customHeight="1">
      <c r="A3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7" spans="1:40" ht="12.75" customHeight="1">
      <c r="A3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8" spans="1:40" ht="12.75" customHeight="1">
      <c r="A3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59" spans="1:40" ht="12.75" customHeight="1">
      <c r="A3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0" spans="1:40" ht="12.75" customHeight="1">
      <c r="A3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1" spans="1:40" ht="12.75" customHeight="1">
      <c r="A3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2" spans="1:40" ht="12.75" customHeight="1">
      <c r="A3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3" spans="1:40" ht="12.75" customHeight="1">
      <c r="A3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4" spans="1:40" ht="12.75" customHeight="1">
      <c r="A3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5" spans="1:40" ht="12.75" customHeight="1">
      <c r="A3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6" spans="1:40" ht="12.75" customHeight="1">
      <c r="A3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7" spans="1:40" ht="12.75" customHeight="1">
      <c r="A3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8" spans="1:40" ht="12.75" customHeight="1">
      <c r="A3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69" spans="1:40" ht="12.75" customHeight="1">
      <c r="A3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0" spans="1:40" ht="12.75" customHeight="1">
      <c r="A3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1" spans="1:40" ht="12.75" customHeight="1">
      <c r="A3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2" spans="1:40" ht="12.75" customHeight="1">
      <c r="A3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3" spans="1:40" ht="12.75" customHeight="1">
      <c r="A3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4" spans="1:40" ht="12.75" customHeight="1">
      <c r="A3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5" spans="1:40" ht="12.75" customHeight="1">
      <c r="A3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6" spans="1:40" ht="12.75" customHeight="1">
      <c r="A3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7" spans="1:40" ht="12.75" customHeight="1">
      <c r="A3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8" spans="1:40" ht="12.75" customHeight="1">
      <c r="A3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79" spans="1:40" ht="12.75" customHeight="1">
      <c r="A3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0" spans="1:40" ht="12.75" customHeight="1">
      <c r="A3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1" spans="1:40" ht="12.75" customHeight="1">
      <c r="A3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2" spans="1:40" ht="12.75" customHeight="1">
      <c r="A3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3" spans="1:40" ht="12.75" customHeight="1">
      <c r="A3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4" spans="1:40" ht="12.75" customHeight="1">
      <c r="A3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5" spans="1:40" ht="12.75" customHeight="1">
      <c r="A3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6" spans="1:40" ht="12.75" customHeight="1">
      <c r="A3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7" spans="1:40" ht="12.75" customHeight="1">
      <c r="A3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8" spans="1:40" ht="12.75" customHeight="1">
      <c r="A3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89" spans="1:40" ht="12.75" customHeight="1">
      <c r="A3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0" spans="1:40" ht="12.75" customHeight="1">
      <c r="A3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1" spans="1:40" ht="12.75" customHeight="1">
      <c r="A3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2" spans="1:40" ht="12.75" customHeight="1">
      <c r="A3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3" spans="1:40" ht="12.75" customHeight="1">
      <c r="A3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4" spans="1:40" ht="12.75" customHeight="1">
      <c r="A3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5" spans="1:40" ht="12.75" customHeight="1">
      <c r="A3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6" spans="1:40" ht="12.75" customHeight="1">
      <c r="A3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7" spans="1:40" ht="12.75" customHeight="1">
      <c r="A3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8" spans="1:40" ht="12.75" customHeight="1">
      <c r="A3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399" spans="1:40" ht="12.75" customHeight="1">
      <c r="A3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0" spans="1:40" ht="12.75" customHeight="1">
      <c r="A4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1" spans="1:40" ht="12.75" customHeight="1">
      <c r="A4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2" spans="1:40" ht="12.75" customHeight="1">
      <c r="A4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3" spans="1:40" ht="12.75" customHeight="1">
      <c r="A4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4" spans="1:40" ht="12.75" customHeight="1">
      <c r="A4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5" spans="1:40" ht="12.75" customHeight="1">
      <c r="A4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6" spans="1:40" ht="12.75" customHeight="1">
      <c r="A4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7" spans="1:40" ht="12.75" customHeight="1">
      <c r="A4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8" spans="1:40" ht="12.75" customHeight="1">
      <c r="A4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09" spans="1:40" ht="12.75" customHeight="1">
      <c r="A4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0" spans="1:40" ht="12.75" customHeight="1">
      <c r="A4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1" spans="1:40" ht="12.75" customHeight="1">
      <c r="A4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2" spans="1:40" ht="12.75" customHeight="1">
      <c r="A4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3" spans="1:40" ht="12.75" customHeight="1">
      <c r="A4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4" spans="1:40" ht="12.75" customHeight="1">
      <c r="A4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5" spans="1:40" ht="12.75" customHeight="1">
      <c r="A4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6" spans="1:40" ht="12.75" customHeight="1">
      <c r="A4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7" spans="1:40" ht="12.75" customHeight="1">
      <c r="A4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8" spans="1:40" ht="12.75" customHeight="1">
      <c r="A4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19" spans="1:40" ht="12.75" customHeight="1">
      <c r="A4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0" spans="1:40" ht="12.75" customHeight="1">
      <c r="A4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1" spans="1:40" ht="12.75" customHeight="1">
      <c r="A4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2" spans="1:40" ht="12.75" customHeight="1">
      <c r="A4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3" spans="1:40" ht="12.75" customHeight="1">
      <c r="A4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4" spans="1:40" ht="12.75" customHeight="1">
      <c r="A4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5" spans="1:40" ht="12.75" customHeight="1">
      <c r="A4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6" spans="1:40" ht="12.75" customHeight="1">
      <c r="A4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7" spans="1:40" ht="12.75" customHeight="1">
      <c r="A4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8" spans="1:40" ht="12.75" customHeight="1">
      <c r="A4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29" spans="1:40" ht="12.75" customHeight="1">
      <c r="A4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0" spans="1:40" ht="12.75" customHeight="1">
      <c r="A4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1" spans="1:40" ht="12.75" customHeight="1">
      <c r="A4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2" spans="1:40" ht="12.75" customHeight="1">
      <c r="A4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3" spans="1:40" ht="12.75" customHeight="1">
      <c r="A4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4" spans="1:40" ht="12.75" customHeight="1">
      <c r="A4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5" spans="1:40" ht="12.75" customHeight="1">
      <c r="A4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6" spans="1:40" ht="12.75" customHeight="1">
      <c r="A4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7" spans="1:40" ht="12.75" customHeight="1">
      <c r="A4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8" spans="1:40" ht="12.75" customHeight="1">
      <c r="A4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39" spans="1:40" ht="12.75" customHeight="1">
      <c r="A4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0" spans="1:40" ht="12.75" customHeight="1">
      <c r="A4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1" spans="1:40" ht="12.75" customHeight="1">
      <c r="A4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2" spans="1:40" ht="12.75" customHeight="1">
      <c r="A4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3" spans="1:40" ht="12.75" customHeight="1">
      <c r="A4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4" spans="1:40" ht="12.75" customHeight="1">
      <c r="A4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5" spans="1:40" ht="12.75" customHeight="1">
      <c r="A4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6" spans="1:40" ht="12.75" customHeight="1">
      <c r="A4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7" spans="1:40" ht="12.75" customHeight="1">
      <c r="A4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8" spans="1:40" ht="12.75" customHeight="1">
      <c r="A4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49" spans="1:40" ht="12.75" customHeight="1">
      <c r="A4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0" spans="1:40" ht="12.75" customHeight="1">
      <c r="A4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1" spans="1:40" ht="12.75" customHeight="1">
      <c r="A4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2" spans="1:40" ht="12.75" customHeight="1">
      <c r="A4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3" spans="1:40" ht="12.75" customHeight="1">
      <c r="A4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4" spans="1:40" ht="12.75" customHeight="1">
      <c r="A4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5" spans="1:40" ht="12.75" customHeight="1">
      <c r="A4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6" spans="1:40" ht="12.75" customHeight="1">
      <c r="A4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7" spans="1:40" ht="12.75" customHeight="1">
      <c r="A4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8" spans="1:40" ht="12.75" customHeight="1">
      <c r="A4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59" spans="1:40" ht="12.75" customHeight="1">
      <c r="A4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0" spans="1:40" ht="12.75" customHeight="1">
      <c r="A4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1" spans="1:40" ht="12.75" customHeight="1">
      <c r="A4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2" spans="1:40" ht="12.75" customHeight="1">
      <c r="A4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3" spans="1:40" ht="12.75" customHeight="1">
      <c r="A4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4" spans="1:40" ht="12.75" customHeight="1">
      <c r="A4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5" spans="1:40" ht="12.75" customHeight="1">
      <c r="A4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6" spans="1:40" ht="12.75" customHeight="1">
      <c r="A4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7" spans="1:40" ht="12.75" customHeight="1">
      <c r="A4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8" spans="1:40" ht="12.75" customHeight="1">
      <c r="A4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69" spans="1:40" ht="12.75" customHeight="1">
      <c r="A4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0" spans="1:40" ht="12.75" customHeight="1">
      <c r="A4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1" spans="1:40" ht="12.75" customHeight="1">
      <c r="A4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2" spans="1:40" ht="12.75" customHeight="1">
      <c r="A4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3" spans="1:40" ht="12.75" customHeight="1">
      <c r="A4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4" spans="1:40" ht="12.75" customHeight="1">
      <c r="A4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5" spans="1:40" ht="12.75" customHeight="1">
      <c r="A4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6" spans="1:40" ht="12.75" customHeight="1">
      <c r="A4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7" spans="1:40" ht="12.75" customHeight="1">
      <c r="A4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8" spans="1:40" ht="12.75" customHeight="1">
      <c r="A4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79" spans="1:40" ht="12.75" customHeight="1">
      <c r="A4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0" spans="1:40" ht="12.75" customHeight="1">
      <c r="A4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1" spans="1:40" ht="12.75" customHeight="1">
      <c r="A4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2" spans="1:40" ht="12.75" customHeight="1">
      <c r="A4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3" spans="1:40" ht="12.75" customHeight="1">
      <c r="A4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4" spans="1:40" ht="12.75" customHeight="1">
      <c r="A4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5" spans="1:40" ht="12.75" customHeight="1">
      <c r="A4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6" spans="1:40" ht="12.75" customHeight="1">
      <c r="A4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7" spans="1:40" ht="12.75" customHeight="1">
      <c r="A4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8" spans="1:40" ht="12.75" customHeight="1">
      <c r="A4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89" spans="1:40" ht="12.75" customHeight="1">
      <c r="A4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0" spans="1:40" ht="12.75" customHeight="1">
      <c r="A4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1" spans="1:40" ht="12.75" customHeight="1">
      <c r="A4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2" spans="1:40" ht="12.75" customHeight="1">
      <c r="A4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3" spans="1:40" ht="12.75" customHeight="1">
      <c r="A4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4" spans="1:40" ht="12.75" customHeight="1">
      <c r="A4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5" spans="1:40" ht="12.75" customHeight="1">
      <c r="A4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6" spans="1:40" ht="12.75" customHeight="1">
      <c r="A4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7" spans="1:40" ht="12.75" customHeight="1">
      <c r="A4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8" spans="1:40" ht="12.75" customHeight="1">
      <c r="A4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499" spans="1:40" ht="12.75" customHeight="1">
      <c r="A4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0" spans="1:40" ht="12.75" customHeight="1">
      <c r="A5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1" spans="1:40" ht="12.75" customHeight="1">
      <c r="A5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2" spans="1:40" ht="12.75" customHeight="1">
      <c r="A5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3" spans="1:40" ht="12.75" customHeight="1">
      <c r="A5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4" spans="1:40" ht="12.75" customHeight="1">
      <c r="A5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5" spans="1:40" ht="12.75" customHeight="1">
      <c r="A5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6" spans="1:40" ht="12.75" customHeight="1">
      <c r="A5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7" spans="1:40" ht="12.75" customHeight="1">
      <c r="A5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8" spans="1:40" ht="12.75" customHeight="1">
      <c r="A5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09" spans="1:40" ht="12.75" customHeight="1">
      <c r="A5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0" spans="1:40" ht="12.75" customHeight="1">
      <c r="A5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1" spans="1:40" ht="12.75" customHeight="1">
      <c r="A5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2" spans="1:40" ht="12.75" customHeight="1">
      <c r="A5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3" spans="1:40" ht="12.75" customHeight="1">
      <c r="A5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4" spans="1:40" ht="12.75" customHeight="1">
      <c r="A5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5" spans="1:40" ht="12.75" customHeight="1">
      <c r="A5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6" spans="1:40" ht="12.75" customHeight="1">
      <c r="A5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7" spans="1:40" ht="12.75" customHeight="1">
      <c r="A5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8" spans="1:40" ht="12.75" customHeight="1">
      <c r="A5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19" spans="1:40" ht="12.75" customHeight="1">
      <c r="A5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0" spans="1:40" ht="12.75" customHeight="1">
      <c r="A5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1" spans="1:40" ht="12.75" customHeight="1">
      <c r="A5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2" spans="1:40" ht="12.75" customHeight="1">
      <c r="A5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3" spans="1:40" ht="12.75" customHeight="1">
      <c r="A5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4" spans="1:40" ht="12.75" customHeight="1">
      <c r="A5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5" spans="1:40" ht="12.75" customHeight="1">
      <c r="A5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6" spans="1:40" ht="12.75" customHeight="1">
      <c r="A5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7" spans="1:40" ht="12.75" customHeight="1">
      <c r="A5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8" spans="1:40" ht="12.75" customHeight="1">
      <c r="A5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29" spans="1:40" ht="12.75" customHeight="1">
      <c r="A5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0" spans="1:40" ht="12.75" customHeight="1">
      <c r="A5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1" spans="1:40" ht="12.75" customHeight="1">
      <c r="A5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2" spans="1:40" ht="12.75" customHeight="1">
      <c r="A5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3" spans="1:40" ht="12.75" customHeight="1">
      <c r="A5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4" spans="1:40" ht="12.75" customHeight="1">
      <c r="A5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5" spans="1:40" ht="12.75" customHeight="1">
      <c r="A5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6" spans="1:40" ht="12.75" customHeight="1">
      <c r="A5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7" spans="1:40" ht="12.75" customHeight="1">
      <c r="A5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8" spans="1:40" ht="12.75" customHeight="1">
      <c r="A5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39" spans="1:40" ht="12.75" customHeight="1">
      <c r="A5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0" spans="1:40" ht="12.75" customHeight="1">
      <c r="A5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1" spans="1:40" ht="12.75" customHeight="1">
      <c r="A5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2" spans="1:40" ht="12.75" customHeight="1">
      <c r="A5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3" spans="1:40" ht="12.75" customHeight="1">
      <c r="A5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4" spans="1:40" ht="12.75" customHeight="1">
      <c r="A5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5" spans="1:40" ht="12.75" customHeight="1">
      <c r="A5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6" spans="1:40" ht="12.75" customHeight="1">
      <c r="A5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7" spans="1:40" ht="12.75" customHeight="1">
      <c r="A5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8" spans="1:40" ht="12.75" customHeight="1">
      <c r="A5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49" spans="1:40" ht="12.75" customHeight="1">
      <c r="A5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0" spans="1:40" ht="12.75" customHeight="1">
      <c r="A5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1" spans="1:40" ht="12.75" customHeight="1">
      <c r="A5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2" spans="1:40" ht="12.75" customHeight="1">
      <c r="A5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3" spans="1:40" ht="12.75" customHeight="1">
      <c r="A5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4" spans="1:40" ht="12.75" customHeight="1">
      <c r="A5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5" spans="1:40" ht="12.75" customHeight="1">
      <c r="A5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6" spans="1:40" ht="12.75" customHeight="1">
      <c r="A5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7" spans="1:40" ht="12.75" customHeight="1">
      <c r="A5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8" spans="1:40" ht="12.75" customHeight="1">
      <c r="A5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59" spans="1:40" ht="12.75" customHeight="1">
      <c r="A5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0" spans="1:40" ht="12.75" customHeight="1">
      <c r="A5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1" spans="1:40" ht="12.75" customHeight="1">
      <c r="A5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2" spans="1:40" ht="12.75" customHeight="1">
      <c r="A5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3" spans="1:40" ht="12.75" customHeight="1">
      <c r="A5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4" spans="1:40" ht="12.75" customHeight="1">
      <c r="A5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5" spans="1:40" ht="12.75" customHeight="1">
      <c r="A5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6" spans="1:40" ht="12.75" customHeight="1">
      <c r="A5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7" spans="1:40" ht="12.75" customHeight="1">
      <c r="A5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8" spans="1:40" ht="12.75" customHeight="1">
      <c r="A5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69" spans="1:40" ht="12.75" customHeight="1">
      <c r="A5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0" spans="1:40" ht="12.75" customHeight="1">
      <c r="A5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1" spans="1:40" ht="12.75" customHeight="1">
      <c r="A5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2" spans="1:40" ht="12.75" customHeight="1">
      <c r="A5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3" spans="1:40" ht="12.75" customHeight="1">
      <c r="A5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4" spans="1:40" ht="12.75" customHeight="1">
      <c r="A5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5" spans="1:40" ht="12.75" customHeight="1">
      <c r="A5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6" spans="1:40" ht="12.75" customHeight="1">
      <c r="A5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7" spans="1:40" ht="12.75" customHeight="1">
      <c r="A5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8" spans="1:40" ht="12.75" customHeight="1">
      <c r="A5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79" spans="1:40" ht="12.75" customHeight="1">
      <c r="A5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0" spans="1:40" ht="12.75" customHeight="1">
      <c r="A5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1" spans="1:40" ht="12.75" customHeight="1">
      <c r="A5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2" spans="1:40" ht="12.75" customHeight="1">
      <c r="A5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3" spans="1:40" ht="12.75" customHeight="1">
      <c r="A5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4" spans="1:40" ht="12.75" customHeight="1">
      <c r="A5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5" spans="1:40" ht="12.75" customHeight="1">
      <c r="A5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6" spans="1:40" ht="12.75" customHeight="1">
      <c r="A5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7" spans="1:40" ht="12.75" customHeight="1">
      <c r="A5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8" spans="1:40" ht="12.75" customHeight="1">
      <c r="A5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89" spans="1:40" ht="12.75" customHeight="1">
      <c r="A5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0" spans="1:40" ht="12.75" customHeight="1">
      <c r="A5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1" spans="1:40" ht="12.75" customHeight="1">
      <c r="A5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2" spans="1:40" ht="12.75" customHeight="1">
      <c r="A5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3" spans="1:40" ht="12.75" customHeight="1">
      <c r="A5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4" spans="1:40" ht="12.75" customHeight="1">
      <c r="A5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5" spans="1:40" ht="12.75" customHeight="1">
      <c r="A5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6" spans="1:40" ht="12.75" customHeight="1">
      <c r="A5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7" spans="1:40" ht="12.75" customHeight="1">
      <c r="A5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8" spans="1:40" ht="12.75" customHeight="1">
      <c r="A5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599" spans="1:40" ht="12.75" customHeight="1">
      <c r="A5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0" spans="1:40" ht="12.75" customHeight="1">
      <c r="A6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1" spans="1:40" ht="12.75" customHeight="1">
      <c r="A6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2" spans="1:40" ht="12.75" customHeight="1">
      <c r="A6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3" spans="1:40" ht="12.75" customHeight="1">
      <c r="A6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4" spans="1:40" ht="12.75" customHeight="1">
      <c r="A6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5" spans="1:40" ht="12.75" customHeight="1">
      <c r="A6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6" spans="1:40" ht="12.75" customHeight="1">
      <c r="A6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7" spans="1:40" ht="12.75" customHeight="1">
      <c r="A6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8" spans="1:40" ht="12.75" customHeight="1">
      <c r="A6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09" spans="1:40" ht="12.75" customHeight="1">
      <c r="A6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0" spans="1:40" ht="12.75" customHeight="1">
      <c r="A6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1" spans="1:40" ht="12.75" customHeight="1">
      <c r="A6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2" spans="1:40" ht="12.75" customHeight="1">
      <c r="A6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3" spans="1:40" ht="12.75" customHeight="1">
      <c r="A6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4" spans="1:40" ht="12.75" customHeight="1">
      <c r="A6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5" spans="1:40" ht="12.75" customHeight="1">
      <c r="A6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6" spans="1:40" ht="12.75" customHeight="1">
      <c r="A6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7" spans="1:40" ht="12.75" customHeight="1">
      <c r="A6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8" spans="1:40" ht="12.75" customHeight="1">
      <c r="A6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19" spans="1:40" ht="12.75" customHeight="1">
      <c r="A6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0" spans="1:40" ht="12.75" customHeight="1">
      <c r="A6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1" spans="1:40" ht="12.75" customHeight="1">
      <c r="A6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2" spans="1:40" ht="12.75" customHeight="1">
      <c r="A6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3" spans="1:40" ht="12.75" customHeight="1">
      <c r="A6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4" spans="1:40" ht="12.75" customHeight="1">
      <c r="A6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5" spans="1:40" ht="12.75" customHeight="1">
      <c r="A6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6" spans="1:40" ht="12.75" customHeight="1">
      <c r="A6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7" spans="1:40" ht="12.75" customHeight="1">
      <c r="A6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8" spans="1:40" ht="12.75" customHeight="1">
      <c r="A6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29" spans="1:40" ht="12.75" customHeight="1">
      <c r="A6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0" spans="1:40" ht="12.75" customHeight="1">
      <c r="A6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1" spans="1:40" ht="12.75" customHeight="1">
      <c r="A6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2" spans="1:40" ht="12.75" customHeight="1">
      <c r="A6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3" spans="1:40" ht="12.75" customHeight="1">
      <c r="A6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4" spans="1:40" ht="12.75" customHeight="1">
      <c r="A6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5" spans="1:40" ht="12.75" customHeight="1">
      <c r="A6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6" spans="1:40" ht="12.75" customHeight="1">
      <c r="A6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7" spans="1:40" ht="12.75" customHeight="1">
      <c r="A6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8" spans="1:40" ht="12.75" customHeight="1">
      <c r="A6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39" spans="1:40" ht="12.75" customHeight="1">
      <c r="A6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0" spans="1:40" ht="12.75" customHeight="1">
      <c r="A6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1" spans="1:40" ht="12.75" customHeight="1">
      <c r="A6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2" spans="1:40" ht="12.75" customHeight="1">
      <c r="A6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3" spans="1:40" ht="12.75" customHeight="1">
      <c r="A6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4" spans="1:40" ht="12.75" customHeight="1">
      <c r="A6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5" spans="1:40" ht="12.75" customHeight="1">
      <c r="A6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6" spans="1:40" ht="12.75" customHeight="1">
      <c r="A6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7" spans="1:40" ht="12.75" customHeight="1">
      <c r="A6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8" spans="1:40" ht="12.75" customHeight="1">
      <c r="A6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49" spans="1:40" ht="12.75" customHeight="1">
      <c r="A6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0" spans="1:40" ht="12.75" customHeight="1">
      <c r="A6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1" spans="1:40" ht="12.75" customHeight="1">
      <c r="A6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2" spans="1:40" ht="12.75" customHeight="1">
      <c r="A6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3" spans="1:40" ht="12.75" customHeight="1">
      <c r="A6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4" spans="1:40" ht="12.75" customHeight="1">
      <c r="A6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5" spans="1:40" ht="12.75" customHeight="1">
      <c r="A6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6" spans="1:40" ht="12.75" customHeight="1">
      <c r="A6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7" spans="1:40" ht="12.75" customHeight="1">
      <c r="A6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8" spans="1:40" ht="12.75" customHeight="1">
      <c r="A6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59" spans="1:40" ht="12.75" customHeight="1">
      <c r="A6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0" spans="1:40" ht="12.75" customHeight="1">
      <c r="A6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1" spans="1:40" ht="12.75" customHeight="1">
      <c r="A6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2" spans="1:40" ht="12.75" customHeight="1">
      <c r="A6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3" spans="1:40" ht="12.75" customHeight="1">
      <c r="A6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4" spans="1:40" ht="12.75" customHeight="1">
      <c r="A6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5" spans="1:40" ht="12.75" customHeight="1">
      <c r="A6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6" spans="1:40" ht="12.75" customHeight="1">
      <c r="A6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7" spans="1:40" ht="12.75" customHeight="1">
      <c r="A6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8" spans="1:40" ht="12.75" customHeight="1">
      <c r="A6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69" spans="1:40" ht="12.75" customHeight="1">
      <c r="A6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0" spans="1:40" ht="12.75" customHeight="1">
      <c r="A6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1" spans="1:40" ht="12.75" customHeight="1">
      <c r="A6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2" spans="1:40" ht="12.75" customHeight="1">
      <c r="A6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3" spans="1:40" ht="12.75" customHeight="1">
      <c r="A6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4" spans="1:40" ht="12.75" customHeight="1">
      <c r="A6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5" spans="1:40" ht="12.75" customHeight="1">
      <c r="A6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6" spans="1:40" ht="12.75" customHeight="1">
      <c r="A6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7" spans="1:40" ht="12.75" customHeight="1">
      <c r="A6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8" spans="1:40" ht="12.75" customHeight="1">
      <c r="A6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79" spans="1:40" ht="12.75" customHeight="1">
      <c r="A6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0" spans="1:40" ht="12.75" customHeight="1">
      <c r="A6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1" spans="1:40" ht="12.75" customHeight="1">
      <c r="A6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2" spans="1:40" ht="12.75" customHeight="1">
      <c r="A6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3" spans="1:40" ht="12.75" customHeight="1">
      <c r="A6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4" spans="1:40" ht="12.75" customHeight="1">
      <c r="A6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5" spans="1:40" ht="12.75" customHeight="1">
      <c r="A6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6" spans="1:40" ht="12.75" customHeight="1">
      <c r="A6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7" spans="1:40" ht="12.75" customHeight="1">
      <c r="A6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8" spans="1:40" ht="12.75" customHeight="1">
      <c r="A6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89" spans="1:40" ht="12.75" customHeight="1">
      <c r="A6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0" spans="1:40" ht="12.75" customHeight="1">
      <c r="A6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1" spans="1:40" ht="12.75" customHeight="1">
      <c r="A6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2" spans="1:40" ht="12.75" customHeight="1">
      <c r="A6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3" spans="1:40" ht="12.75" customHeight="1">
      <c r="A6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4" spans="1:40" ht="12.75" customHeight="1">
      <c r="A6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5" spans="1:40" ht="12.75" customHeight="1">
      <c r="A6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6" spans="1:40" ht="12.75" customHeight="1">
      <c r="A6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7" spans="1:40" ht="12.75" customHeight="1">
      <c r="A6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8" spans="1:40" ht="12.75" customHeight="1">
      <c r="A6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699" spans="1:40" ht="12.75" customHeight="1">
      <c r="A6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0" spans="1:40" ht="12.75" customHeight="1">
      <c r="A7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1" spans="1:40" ht="12.75" customHeight="1">
      <c r="A7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2" spans="1:40" ht="12.75" customHeight="1">
      <c r="A7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3" spans="1:40" ht="12.75" customHeight="1">
      <c r="A7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4" spans="1:40" ht="12.75" customHeight="1">
      <c r="A7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5" spans="1:40" ht="12.75" customHeight="1">
      <c r="A7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6" spans="1:40" ht="12.75" customHeight="1">
      <c r="A7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7" spans="1:40" ht="12.75" customHeight="1">
      <c r="A7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8" spans="1:40" ht="12.75" customHeight="1">
      <c r="A7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09" spans="1:40" ht="12.75" customHeight="1">
      <c r="A7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0" spans="1:40" ht="12.75" customHeight="1">
      <c r="A7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1" spans="1:40" ht="12.75" customHeight="1">
      <c r="A7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2" spans="1:40" ht="12.75" customHeight="1">
      <c r="A7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3" spans="1:40" ht="12.75" customHeight="1">
      <c r="A7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4" spans="1:40" ht="12.75" customHeight="1">
      <c r="A7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5" spans="1:40" ht="12.75" customHeight="1">
      <c r="A7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6" spans="1:40" ht="12.75" customHeight="1">
      <c r="A7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7" spans="1:40" ht="12.75" customHeight="1">
      <c r="A7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8" spans="1:40" ht="12.75" customHeight="1">
      <c r="A7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19" spans="1:40" ht="12.75" customHeight="1">
      <c r="A7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0" spans="1:40" ht="12.75" customHeight="1">
      <c r="A7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1" spans="1:40" ht="12.75" customHeight="1">
      <c r="A7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2" spans="1:40" ht="12.75" customHeight="1">
      <c r="A7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3" spans="1:40" ht="12.75" customHeight="1">
      <c r="A7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4" spans="1:40" ht="12.75" customHeight="1">
      <c r="A7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5" spans="1:40" ht="12.75" customHeight="1">
      <c r="A7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6" spans="1:40" ht="12.75" customHeight="1">
      <c r="A7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7" spans="1:40" ht="12.75" customHeight="1">
      <c r="A7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8" spans="1:40" ht="12.75" customHeight="1">
      <c r="A7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29" spans="1:40" ht="12.75" customHeight="1">
      <c r="A7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0" spans="1:40" ht="12.75" customHeight="1">
      <c r="A7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1" spans="1:40" ht="12.75" customHeight="1">
      <c r="A7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2" spans="1:40" ht="12.75" customHeight="1">
      <c r="A7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3" spans="1:40" ht="12.75" customHeight="1">
      <c r="A7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4" spans="1:40" ht="12.75" customHeight="1">
      <c r="A7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5" spans="1:40" ht="12.75" customHeight="1">
      <c r="A7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6" spans="1:40" ht="12.75" customHeight="1">
      <c r="A7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7" spans="1:40" ht="12.75" customHeight="1">
      <c r="A7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8" spans="1:40" ht="12.75" customHeight="1">
      <c r="A7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39" spans="1:40" ht="12.75" customHeight="1">
      <c r="A7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0" spans="1:40" ht="12.75" customHeight="1">
      <c r="A7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1" spans="1:40" ht="12.75" customHeight="1">
      <c r="A7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2" spans="1:40" ht="12.75" customHeight="1">
      <c r="A7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3" spans="1:40" ht="12.75" customHeight="1">
      <c r="A7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4" spans="1:40" ht="12.75" customHeight="1">
      <c r="A7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5" spans="1:40" ht="12.75" customHeight="1">
      <c r="A7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6" spans="1:40" ht="12.75" customHeight="1">
      <c r="A7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7" spans="1:40" ht="12.75" customHeight="1">
      <c r="A7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8" spans="1:40" ht="12.75" customHeight="1">
      <c r="A7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49" spans="1:40" ht="12.75" customHeight="1">
      <c r="A7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0" spans="1:40" ht="12.75" customHeight="1">
      <c r="A7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1" spans="1:40" ht="12.75" customHeight="1">
      <c r="A7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2" spans="1:40" ht="12.75" customHeight="1">
      <c r="A7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3" spans="1:40" ht="12.75" customHeight="1">
      <c r="A7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4" spans="1:40" ht="12.75" customHeight="1">
      <c r="A7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5" spans="1:40" ht="12.75" customHeight="1">
      <c r="A7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6" spans="1:40" ht="12.75" customHeight="1">
      <c r="A7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7" spans="1:40" ht="12.75" customHeight="1">
      <c r="A7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8" spans="1:40" ht="12.75" customHeight="1">
      <c r="A7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59" spans="1:40" ht="12.75" customHeight="1">
      <c r="A7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0" spans="1:40" ht="12.75" customHeight="1">
      <c r="A7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1" spans="1:40" ht="12.75" customHeight="1">
      <c r="A7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2" spans="1:40" ht="12.75" customHeight="1">
      <c r="A7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3" spans="1:40" ht="12.75" customHeight="1">
      <c r="A7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4" spans="1:40" ht="12.75" customHeight="1">
      <c r="A7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5" spans="1:40" ht="12.75" customHeight="1">
      <c r="A7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6" spans="1:40" ht="12.75" customHeight="1">
      <c r="A7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7" spans="1:40" ht="12.75" customHeight="1">
      <c r="A7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8" spans="1:40" ht="12.75" customHeight="1">
      <c r="A7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69" spans="1:40" ht="12.75" customHeight="1">
      <c r="A7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0" spans="1:40" ht="12.75" customHeight="1">
      <c r="A7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1" spans="1:40" ht="12.75" customHeight="1">
      <c r="A7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2" spans="1:40" ht="12.75" customHeight="1">
      <c r="A7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3" spans="1:40" ht="12.75" customHeight="1">
      <c r="A7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4" spans="1:40" ht="12.75" customHeight="1">
      <c r="A7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5" spans="1:40" ht="12.75" customHeight="1">
      <c r="A7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6" spans="1:40" ht="12.75" customHeight="1">
      <c r="A7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7" spans="1:40" ht="12.75" customHeight="1">
      <c r="A7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8" spans="1:40" ht="12.75" customHeight="1">
      <c r="A7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79" spans="1:40" ht="12.75" customHeight="1">
      <c r="A7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0" spans="1:40" ht="12.75" customHeight="1">
      <c r="A7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1" spans="1:40" ht="12.75" customHeight="1">
      <c r="A7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2" spans="1:40" ht="12.75" customHeight="1">
      <c r="A7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3" spans="1:40" ht="12.75" customHeight="1">
      <c r="A7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4" spans="1:40" ht="12.75" customHeight="1">
      <c r="A7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5" spans="1:40" ht="12.75" customHeight="1">
      <c r="A7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6" spans="1:40" ht="12.75" customHeight="1">
      <c r="A7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7" spans="1:40" ht="12.75" customHeight="1">
      <c r="A7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8" spans="1:40" ht="12.75" customHeight="1">
      <c r="A7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89" spans="1:40" ht="12.75" customHeight="1">
      <c r="A7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0" spans="1:40" ht="12.75" customHeight="1">
      <c r="A7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1" spans="1:40" ht="12.75" customHeight="1">
      <c r="A7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2" spans="1:40" ht="12.75" customHeight="1">
      <c r="A7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3" spans="1:40" ht="12.75" customHeight="1">
      <c r="A7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4" spans="1:40" ht="12.75" customHeight="1">
      <c r="A7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5" spans="1:40" ht="12.75" customHeight="1">
      <c r="A7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6" spans="1:40" ht="12.75" customHeight="1">
      <c r="A7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7" spans="1:40" ht="12.75" customHeight="1">
      <c r="A7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8" spans="1:40" ht="12.75" customHeight="1">
      <c r="A7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99" spans="1:40" ht="12.75" customHeight="1">
      <c r="A7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0" spans="1:40" ht="12.75" customHeight="1">
      <c r="A8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1" spans="1:40" ht="12.75" customHeight="1">
      <c r="A8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2" spans="1:40" ht="12.75" customHeight="1">
      <c r="A8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3" spans="1:40" ht="12.75" customHeight="1">
      <c r="A8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4" spans="1:40" ht="12.75" customHeight="1">
      <c r="A8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5" spans="1:40" ht="12.75" customHeight="1">
      <c r="A8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6" spans="1:40" ht="12.75" customHeight="1">
      <c r="A8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7" spans="1:40" ht="12.75" customHeight="1">
      <c r="A8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8" spans="1:40" ht="12.75" customHeight="1">
      <c r="A8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09" spans="1:40" ht="12.75" customHeight="1">
      <c r="A8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0" spans="1:40" ht="12.75" customHeight="1">
      <c r="A8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1" spans="1:40" ht="12.75" customHeight="1">
      <c r="A8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2" spans="1:40" ht="12.75" customHeight="1">
      <c r="A8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3" spans="1:40" ht="12.75" customHeight="1">
      <c r="A8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4" spans="1:40" ht="12.75" customHeight="1">
      <c r="A8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5" spans="1:40" ht="12.75" customHeight="1">
      <c r="A8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6" spans="1:40" ht="12.75" customHeight="1">
      <c r="A8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7" spans="1:40" ht="12.75" customHeight="1">
      <c r="A8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8" spans="1:40" ht="12.75" customHeight="1">
      <c r="A8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19" spans="1:40" ht="12.75" customHeight="1">
      <c r="A8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0" spans="1:40" ht="12.75" customHeight="1">
      <c r="A8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1" spans="1:40" ht="12.75" customHeight="1">
      <c r="A8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2" spans="1:40" ht="12.75" customHeight="1">
      <c r="A8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3" spans="1:40" ht="12.75" customHeight="1">
      <c r="A8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4" spans="1:40" ht="12.75" customHeight="1">
      <c r="A8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5" spans="1:40" ht="12.75" customHeight="1">
      <c r="A8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6" spans="1:40" ht="12.75" customHeight="1">
      <c r="A8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7" spans="1:40" ht="12.75" customHeight="1">
      <c r="A8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8" spans="1:40" ht="12.75" customHeight="1">
      <c r="A8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29" spans="1:40" ht="12.75" customHeight="1">
      <c r="A8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0" spans="1:40" ht="12.75" customHeight="1">
      <c r="A8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1" spans="1:40" ht="12.75" customHeight="1">
      <c r="A8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2" spans="1:40" ht="12.75" customHeight="1">
      <c r="A8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3" spans="1:40" ht="12.75" customHeight="1">
      <c r="A8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4" spans="1:40" ht="12.75" customHeight="1">
      <c r="A8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5" spans="1:40" ht="12.75" customHeight="1">
      <c r="A8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6" spans="1:40" ht="12.75" customHeight="1">
      <c r="A8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7" spans="1:40" ht="12.75" customHeight="1">
      <c r="A8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8" spans="1:40" ht="12.75" customHeight="1">
      <c r="A8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39" spans="1:40" ht="12.75" customHeight="1">
      <c r="A8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0" spans="1:40" ht="12.75" customHeight="1">
      <c r="A8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1" spans="1:40" ht="12.75" customHeight="1">
      <c r="A8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2" spans="1:40" ht="12.75" customHeight="1">
      <c r="A8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3" spans="1:40" ht="12.75" customHeight="1">
      <c r="A8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4" spans="1:40" ht="12.75" customHeight="1">
      <c r="A8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5" spans="1:40" ht="12.75" customHeight="1">
      <c r="A8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6" spans="1:40" ht="12.75" customHeight="1">
      <c r="A8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7" spans="1:40" ht="12.75" customHeight="1">
      <c r="A8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8" spans="1:40" ht="12.75" customHeight="1">
      <c r="A8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49" spans="1:40" ht="12.75" customHeight="1">
      <c r="A8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0" spans="1:40" ht="12.75" customHeight="1">
      <c r="A8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1" spans="1:40" ht="12.75" customHeight="1">
      <c r="A8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2" spans="1:40" ht="12.75" customHeight="1">
      <c r="A8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3" spans="1:40" ht="12.75" customHeight="1">
      <c r="A8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4" spans="1:40" ht="12.75" customHeight="1">
      <c r="A8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5" spans="1:40" ht="12.75" customHeight="1">
      <c r="A8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6" spans="1:40" ht="12.75" customHeight="1">
      <c r="A8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7" spans="1:40" ht="12.75" customHeight="1">
      <c r="A8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8" spans="1:40" ht="12.75" customHeight="1">
      <c r="A8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59" spans="1:40" ht="12.75" customHeight="1">
      <c r="A8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0" spans="1:40" ht="12.75" customHeight="1">
      <c r="A8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1" spans="1:40" ht="12.75" customHeight="1">
      <c r="A8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2" spans="1:40" ht="12.75" customHeight="1">
      <c r="A8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3" spans="1:40" ht="12.75" customHeight="1">
      <c r="A8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4" spans="1:40" ht="12.75" customHeight="1">
      <c r="A8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5" spans="1:40" ht="12.75" customHeight="1">
      <c r="A8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6" spans="1:40" ht="12.75" customHeight="1">
      <c r="A8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7" spans="1:40" ht="12.75" customHeight="1">
      <c r="A86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8" spans="1:40" ht="12.75" customHeight="1">
      <c r="A86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69" spans="1:40" ht="12.75" customHeight="1">
      <c r="A86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0" spans="1:40" ht="12.75" customHeight="1">
      <c r="A87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1" spans="1:40" ht="12.75" customHeight="1">
      <c r="A87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2" spans="1:40" ht="12.75" customHeight="1">
      <c r="A87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3" spans="1:40" ht="12.75" customHeight="1">
      <c r="A87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4" spans="1:40" ht="12.75" customHeight="1">
      <c r="A87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5" spans="1:40" ht="12.75" customHeight="1">
      <c r="A87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6" spans="1:40" ht="12.75" customHeight="1">
      <c r="A87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7" spans="1:40" ht="12.75" customHeight="1">
      <c r="A87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8" spans="1:40" ht="12.75" customHeight="1">
      <c r="A87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79" spans="1:40" ht="12.75" customHeight="1">
      <c r="A87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0" spans="1:40" ht="12.75" customHeight="1">
      <c r="A88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1" spans="1:40" ht="12.75" customHeight="1">
      <c r="A88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2" spans="1:40" ht="12.75" customHeight="1">
      <c r="A88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3" spans="1:40" ht="12.75" customHeight="1">
      <c r="A88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4" spans="1:40" ht="12.75" customHeight="1">
      <c r="A88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5" spans="1:40" ht="12.75" customHeight="1">
      <c r="A88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6" spans="1:40" ht="12.75" customHeight="1">
      <c r="A88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7" spans="1:40" ht="12.75" customHeight="1">
      <c r="A88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8" spans="1:40" ht="12.75" customHeight="1">
      <c r="A88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89" spans="1:40" ht="12.75" customHeight="1">
      <c r="A88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0" spans="1:40" ht="12.75" customHeight="1">
      <c r="A89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1" spans="1:40" ht="12.75" customHeight="1">
      <c r="A89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2" spans="1:40" ht="12.75" customHeight="1">
      <c r="A89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3" spans="1:40" ht="12.75" customHeight="1">
      <c r="A89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4" spans="1:40" ht="12.75" customHeight="1">
      <c r="A89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5" spans="1:40" ht="12.75" customHeight="1">
      <c r="A89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6" spans="1:40" ht="12.75" customHeight="1">
      <c r="A89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7" spans="1:40" ht="12.75" customHeight="1">
      <c r="A89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8" spans="1:40" ht="12.75" customHeight="1">
      <c r="A89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899" spans="1:40" ht="12.75" customHeight="1">
      <c r="A89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0" spans="1:40" ht="12.75" customHeight="1">
      <c r="A90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1" spans="1:40" ht="12.75" customHeight="1">
      <c r="A90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2" spans="1:40" ht="12.75" customHeight="1">
      <c r="A90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3" spans="1:40" ht="12.75" customHeight="1">
      <c r="A90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4" spans="1:40" ht="12.75" customHeight="1">
      <c r="A90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5" spans="1:40" ht="12.75" customHeight="1">
      <c r="A90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6" spans="1:40" ht="12.75" customHeight="1">
      <c r="A90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7" spans="1:40" ht="12.75" customHeight="1">
      <c r="A90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8" spans="1:40" ht="12.75" customHeight="1">
      <c r="A90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09" spans="1:40" ht="12.75" customHeight="1">
      <c r="A90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0" spans="1:40" ht="12.75" customHeight="1">
      <c r="A91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1" spans="1:40" ht="12.75" customHeight="1">
      <c r="A91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2" spans="1:40" ht="12.75" customHeight="1">
      <c r="A91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3" spans="1:40" ht="12.75" customHeight="1">
      <c r="A91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4" spans="1:40" ht="12.75" customHeight="1">
      <c r="A91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5" spans="1:40" ht="12.75" customHeight="1">
      <c r="A91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6" spans="1:40" ht="12.75" customHeight="1">
      <c r="A91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7" spans="1:40" ht="12.75" customHeight="1">
      <c r="A91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8" spans="1:40" ht="12.75" customHeight="1">
      <c r="A91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19" spans="1:40" ht="12.75" customHeight="1">
      <c r="A91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0" spans="1:40" ht="12.75" customHeight="1">
      <c r="A92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1" spans="1:40" ht="12.75" customHeight="1">
      <c r="A92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2" spans="1:40" ht="12.75" customHeight="1">
      <c r="A92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3" spans="1:40" ht="12.75" customHeight="1">
      <c r="A92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4" spans="1:40" ht="12.75" customHeight="1">
      <c r="A92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5" spans="1:40" ht="12.75" customHeight="1">
      <c r="A92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6" spans="1:40" ht="12.75" customHeight="1">
      <c r="A92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7" spans="1:40" ht="12.75" customHeight="1">
      <c r="A92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8" spans="1:40" ht="12.75" customHeight="1">
      <c r="A92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29" spans="1:40" ht="12.75" customHeight="1">
      <c r="A92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0" spans="1:40" ht="12.75" customHeight="1">
      <c r="A93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1" spans="1:40" ht="12.75" customHeight="1">
      <c r="A93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2" spans="1:40" ht="12.75" customHeight="1">
      <c r="A93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3" spans="1:40" ht="12.75" customHeight="1">
      <c r="A93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4" spans="1:40" ht="12.75" customHeight="1">
      <c r="A93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5" spans="1:40" ht="12.75" customHeight="1">
      <c r="A93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6" spans="1:40" ht="12.75" customHeight="1">
      <c r="A93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7" spans="1:40" ht="12.75" customHeight="1">
      <c r="A93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8" spans="1:40" ht="12.75" customHeight="1">
      <c r="A93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39" spans="1:40" ht="12.75" customHeight="1">
      <c r="A93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0" spans="1:40" ht="12.75" customHeight="1">
      <c r="A94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1" spans="1:40" ht="12.75" customHeight="1">
      <c r="A94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2" spans="1:40" ht="12.75" customHeight="1">
      <c r="A94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3" spans="1:40" ht="12.75" customHeight="1">
      <c r="A94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4" spans="1:40" ht="12.75" customHeight="1">
      <c r="A94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5" spans="1:40" ht="12.75" customHeight="1">
      <c r="A94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6" spans="1:40" ht="12.75" customHeight="1">
      <c r="A94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7" spans="1:40" ht="12.75" customHeight="1">
      <c r="A94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8" spans="1:40" ht="12.75" customHeight="1">
      <c r="A94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49" spans="1:40" ht="12.75" customHeight="1">
      <c r="A94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0" spans="1:40" ht="12.75" customHeight="1">
      <c r="A95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1" spans="1:40" ht="12.75" customHeight="1">
      <c r="A95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2" spans="1:40" ht="12.75" customHeight="1">
      <c r="A95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3" spans="1:40" ht="12.75" customHeight="1">
      <c r="A95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4" spans="1:40" ht="12.75" customHeight="1">
      <c r="A95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5" spans="1:40" ht="12.75" customHeight="1">
      <c r="A95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6" spans="1:40" ht="12.75" customHeight="1">
      <c r="A95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7" spans="1:40" ht="12.75" customHeight="1">
      <c r="A957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8" spans="1:40" ht="12.75" customHeight="1">
      <c r="A958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59" spans="1:40" ht="12.75" customHeight="1">
      <c r="A959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0" spans="1:40" ht="12.75" customHeight="1">
      <c r="A960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1" spans="1:40" ht="12.75" customHeight="1">
      <c r="A961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2" spans="1:40" ht="12.75" customHeight="1">
      <c r="A962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3" spans="1:40" ht="12.75" customHeight="1">
      <c r="A963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4" spans="1:40" ht="12.75" customHeight="1">
      <c r="A964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5" spans="1:40" ht="12.75" customHeight="1">
      <c r="A965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6" spans="1:40" ht="12.75" customHeight="1">
      <c r="A96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</sheetData>
  <mergeCells count="1">
    <mergeCell ref="L7:S7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M896"/>
  <sheetViews>
    <sheetView workbookViewId="0" topLeftCell="A1"/>
  </sheetViews>
  <sheetFormatPr defaultColWidth="14.4442857142857" defaultRowHeight="15" customHeight="1"/>
  <cols>
    <col min="1" max="1" width="4" customWidth="1"/>
    <col min="2" max="2" width="1.42857142857143" hidden="1" customWidth="1"/>
    <col min="3" max="3" width="3.42857142857143" customWidth="1"/>
    <col min="4" max="4" width="6.71428571428571" customWidth="1"/>
    <col min="5" max="5" width="12" customWidth="1"/>
    <col min="6" max="6" width="8" customWidth="1"/>
    <col min="7" max="7" width="9.28571428571429" customWidth="1"/>
    <col min="8" max="8" width="11.5714285714286" customWidth="1"/>
    <col min="9" max="9" width="8" customWidth="1"/>
    <col min="10" max="10" width="4.14285714285714" customWidth="1"/>
    <col min="11" max="11" width="3.71428571428571" customWidth="1"/>
    <col min="12" max="14" width="4.57142857142857" customWidth="1"/>
    <col min="15" max="15" width="2.71428571428571" customWidth="1"/>
    <col min="16" max="18" width="4.57142857142857" customWidth="1"/>
    <col min="19" max="19" width="4.71428571428571" customWidth="1"/>
    <col min="20" max="20" width="4" customWidth="1"/>
    <col min="21" max="21" width="12.4285714285714" customWidth="1"/>
    <col min="22" max="39" width="8" customWidth="1"/>
    <col min="40" max="41" width="12.5714285714286" customWidth="1"/>
  </cols>
  <sheetData>
    <row r="1" spans="1:39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39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39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9" ht="15.75" customHeight="1">
      <c r="A4" s="1"/>
      <c s="1"/>
      <c s="1"/>
      <c s="23" t="s">
        <v>868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9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9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39" ht="12.75" customHeight="1" thickBot="1">
      <c r="A7" s="1"/>
      <c s="1"/>
      <c s="1"/>
      <c s="1"/>
      <c s="1"/>
      <c s="97"/>
      <c s="1"/>
      <c s="1"/>
      <c s="1"/>
      <c s="73"/>
      <c s="1"/>
      <c s="191" t="s">
        <v>869</v>
      </c>
      <c s="189"/>
      <c s="189"/>
      <c s="189"/>
      <c s="189"/>
      <c s="189"/>
      <c s="190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9" ht="22.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31">
        <v>1</v>
      </c>
      <c s="131">
        <v>2</v>
      </c>
      <c s="131">
        <v>3</v>
      </c>
      <c s="131" t="s">
        <v>570</v>
      </c>
      <c s="131">
        <v>4</v>
      </c>
      <c s="131">
        <v>5</v>
      </c>
      <c s="131">
        <v>6</v>
      </c>
      <c s="132" t="s">
        <v>870</v>
      </c>
      <c s="133" t="s">
        <v>821</v>
      </c>
      <c s="134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9" ht="19.5" customHeight="1">
      <c r="A9" s="48">
        <f t="shared" si="0" ref="A9:A17">IF(ISBLANK(S9),"",RANK(S9,S$9:S$17,0))</f>
        <v>1</v>
      </c>
      <c s="49"/>
      <c s="49">
        <v>51</v>
      </c>
      <c s="50" t="s">
        <v>42</v>
      </c>
      <c s="51" t="s">
        <v>871</v>
      </c>
      <c s="52" t="s">
        <v>872</v>
      </c>
      <c s="53" t="s">
        <v>472</v>
      </c>
      <c s="53" t="s">
        <v>473</v>
      </c>
      <c s="53"/>
      <c s="54">
        <f t="shared" si="1" ref="J9:J17">IF(ISBLANK(S9),"",TRUNC(1.9265*(S9+49.75)^2)-5000)</f>
        <v>989</v>
      </c>
      <c s="54">
        <v>6</v>
      </c>
      <c s="135">
        <v>5.8499999999999996</v>
      </c>
      <c s="135" t="s">
        <v>873</v>
      </c>
      <c s="135">
        <v>5.9199999999999999</v>
      </c>
      <c s="54">
        <v>9</v>
      </c>
      <c s="135">
        <v>5.7000000000000002</v>
      </c>
      <c s="135">
        <v>5.9100000000000001</v>
      </c>
      <c s="135">
        <v>6.0099999999999998</v>
      </c>
      <c s="45">
        <f t="shared" si="2" ref="S9:S17">MAX(L9:N9,P9:R9)</f>
        <v>6.0099999999999998</v>
      </c>
      <c s="48" t="str">
        <f t="shared" si="3" ref="T9:T17">IF(ISBLANK(S9),"",IF(S9&lt;4.6,"",IF(S9&gt;=6.62,"TSM",IF(S9&gt;=6.3,"SM",IF(S9&gt;=6,"KSM",IF(S9&gt;=5.6,"I A",IF(S9&gt;=5.15,"II A",IF(S9&gt;=4.6,"III A"))))))))</f>
        <v>KSM</v>
      </c>
      <c s="130" t="s">
        <v>874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39" ht="19.5" customHeight="1">
      <c r="A10" s="48">
        <f t="shared" si="0"/>
        <v>2</v>
      </c>
      <c s="49"/>
      <c s="49">
        <v>49</v>
      </c>
      <c s="50" t="s">
        <v>875</v>
      </c>
      <c s="51" t="s">
        <v>876</v>
      </c>
      <c s="52" t="s">
        <v>877</v>
      </c>
      <c s="53" t="s">
        <v>59</v>
      </c>
      <c s="53" t="s">
        <v>60</v>
      </c>
      <c s="53"/>
      <c s="54">
        <f t="shared" si="1"/>
        <v>953</v>
      </c>
      <c s="54">
        <v>5</v>
      </c>
      <c s="135">
        <v>5.8399999999999999</v>
      </c>
      <c s="135" t="s">
        <v>873</v>
      </c>
      <c s="135" t="s">
        <v>873</v>
      </c>
      <c s="54">
        <v>8</v>
      </c>
      <c s="135" t="s">
        <v>873</v>
      </c>
      <c s="135" t="s">
        <v>873</v>
      </c>
      <c s="135" t="s">
        <v>873</v>
      </c>
      <c s="45">
        <f t="shared" si="2"/>
        <v>5.8399999999999999</v>
      </c>
      <c s="48" t="str">
        <f t="shared" si="3"/>
        <v>I A</v>
      </c>
      <c s="130" t="s">
        <v>405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39" ht="19.5" customHeight="1">
      <c r="A11" s="48">
        <f t="shared" si="0"/>
        <v>3</v>
      </c>
      <c s="49"/>
      <c s="49">
        <v>229</v>
      </c>
      <c s="50" t="s">
        <v>172</v>
      </c>
      <c s="51" t="s">
        <v>878</v>
      </c>
      <c s="52" t="s">
        <v>879</v>
      </c>
      <c s="53" t="s">
        <v>120</v>
      </c>
      <c s="53" t="s">
        <v>880</v>
      </c>
      <c s="53" t="s">
        <v>196</v>
      </c>
      <c s="54">
        <f t="shared" si="1"/>
        <v>899</v>
      </c>
      <c s="54">
        <v>2</v>
      </c>
      <c s="135">
        <v>5.3799999999999999</v>
      </c>
      <c s="135">
        <v>5.4400000000000004</v>
      </c>
      <c s="135" t="s">
        <v>873</v>
      </c>
      <c s="54">
        <v>7</v>
      </c>
      <c s="135">
        <v>5.5199999999999996</v>
      </c>
      <c s="135">
        <v>5.5899999999999999</v>
      </c>
      <c s="135">
        <v>5.5099999999999998</v>
      </c>
      <c s="45">
        <f t="shared" si="2"/>
        <v>5.5899999999999999</v>
      </c>
      <c s="48" t="str">
        <f t="shared" si="3"/>
        <v>II A</v>
      </c>
      <c s="130" t="s">
        <v>881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39" ht="19.5" customHeight="1">
      <c r="A12" s="48">
        <f t="shared" si="0"/>
        <v>4</v>
      </c>
      <c s="49"/>
      <c s="49">
        <v>52</v>
      </c>
      <c s="50" t="s">
        <v>447</v>
      </c>
      <c s="51" t="s">
        <v>882</v>
      </c>
      <c s="52" t="s">
        <v>883</v>
      </c>
      <c s="53" t="s">
        <v>59</v>
      </c>
      <c s="53" t="s">
        <v>60</v>
      </c>
      <c s="53"/>
      <c s="54">
        <f t="shared" si="1"/>
        <v>823</v>
      </c>
      <c s="54">
        <v>1</v>
      </c>
      <c s="135">
        <v>5.2300000000000004</v>
      </c>
      <c s="135">
        <v>5.0999999999999996</v>
      </c>
      <c s="135">
        <v>4.9100000000000001</v>
      </c>
      <c s="54">
        <v>6</v>
      </c>
      <c s="135">
        <v>5.0999999999999996</v>
      </c>
      <c s="135">
        <v>5.1500000000000004</v>
      </c>
      <c s="135" t="s">
        <v>873</v>
      </c>
      <c s="45">
        <f t="shared" si="2"/>
        <v>5.2300000000000004</v>
      </c>
      <c s="48" t="str">
        <f t="shared" si="3"/>
        <v>II A</v>
      </c>
      <c s="130" t="s">
        <v>884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39" ht="19.5" customHeight="1">
      <c r="A13" s="48">
        <f t="shared" si="0"/>
        <v>5</v>
      </c>
      <c s="49"/>
      <c s="49">
        <v>172</v>
      </c>
      <c s="50" t="s">
        <v>885</v>
      </c>
      <c s="51" t="s">
        <v>886</v>
      </c>
      <c s="52" t="s">
        <v>887</v>
      </c>
      <c s="53" t="s">
        <v>146</v>
      </c>
      <c s="53" t="s">
        <v>147</v>
      </c>
      <c s="53" t="s">
        <v>128</v>
      </c>
      <c s="54">
        <f t="shared" si="1"/>
        <v>810</v>
      </c>
      <c s="54">
        <v>9</v>
      </c>
      <c s="135">
        <v>4.9699999999999998</v>
      </c>
      <c s="135">
        <v>5.1399999999999997</v>
      </c>
      <c s="135">
        <v>4.9699999999999998</v>
      </c>
      <c s="54">
        <v>5</v>
      </c>
      <c s="135">
        <v>5.04</v>
      </c>
      <c s="135">
        <v>5.1699999999999999</v>
      </c>
      <c s="135" t="s">
        <v>873</v>
      </c>
      <c s="45">
        <f t="shared" si="2"/>
        <v>5.1699999999999999</v>
      </c>
      <c s="48" t="str">
        <f t="shared" si="3"/>
        <v>II A</v>
      </c>
      <c s="130" t="s">
        <v>148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39" ht="19.5" customHeight="1">
      <c r="A14" s="48">
        <f t="shared" si="0"/>
        <v>6</v>
      </c>
      <c s="49"/>
      <c s="49">
        <v>53</v>
      </c>
      <c s="50" t="s">
        <v>888</v>
      </c>
      <c s="51" t="s">
        <v>889</v>
      </c>
      <c s="52" t="s">
        <v>890</v>
      </c>
      <c s="53" t="s">
        <v>59</v>
      </c>
      <c s="53" t="s">
        <v>60</v>
      </c>
      <c s="53"/>
      <c s="54">
        <f t="shared" si="1"/>
        <v>795</v>
      </c>
      <c s="54">
        <v>8</v>
      </c>
      <c s="135">
        <v>4.8799999999999999</v>
      </c>
      <c s="135">
        <v>5.0999999999999996</v>
      </c>
      <c s="135">
        <v>4.9900000000000002</v>
      </c>
      <c s="54">
        <v>4</v>
      </c>
      <c s="135" t="s">
        <v>873</v>
      </c>
      <c s="135" t="s">
        <v>873</v>
      </c>
      <c s="135">
        <v>5.0099999999999998</v>
      </c>
      <c s="45">
        <f t="shared" si="2"/>
        <v>5.0999999999999996</v>
      </c>
      <c s="48" t="str">
        <f t="shared" si="3"/>
        <v>III A</v>
      </c>
      <c s="130" t="s">
        <v>891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39" ht="19.5" customHeight="1">
      <c r="A15" s="48">
        <f t="shared" si="0"/>
        <v>7</v>
      </c>
      <c s="49"/>
      <c s="49">
        <v>50</v>
      </c>
      <c s="50" t="s">
        <v>892</v>
      </c>
      <c s="51" t="s">
        <v>893</v>
      </c>
      <c s="52" t="s">
        <v>894</v>
      </c>
      <c s="53" t="s">
        <v>59</v>
      </c>
      <c s="53" t="s">
        <v>60</v>
      </c>
      <c s="53"/>
      <c s="54">
        <f t="shared" si="1"/>
        <v>785</v>
      </c>
      <c s="54">
        <v>4</v>
      </c>
      <c s="135">
        <v>4.9699999999999998</v>
      </c>
      <c s="135" t="s">
        <v>873</v>
      </c>
      <c s="135">
        <v>5.0499999999999998</v>
      </c>
      <c s="54">
        <v>3</v>
      </c>
      <c s="135" t="s">
        <v>873</v>
      </c>
      <c s="135">
        <v>4.9000000000000004</v>
      </c>
      <c s="135"/>
      <c s="45">
        <f t="shared" si="2"/>
        <v>5.0499999999999998</v>
      </c>
      <c s="48" t="str">
        <f t="shared" si="3"/>
        <v>III A</v>
      </c>
      <c s="130" t="s">
        <v>191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6" spans="1:39" ht="19.5" customHeight="1">
      <c r="A16" s="48">
        <f t="shared" si="0"/>
        <v>8</v>
      </c>
      <c s="49"/>
      <c s="49">
        <v>215</v>
      </c>
      <c s="50" t="s">
        <v>770</v>
      </c>
      <c s="51" t="s">
        <v>771</v>
      </c>
      <c s="52" t="s">
        <v>772</v>
      </c>
      <c s="53" t="s">
        <v>120</v>
      </c>
      <c s="53" t="s">
        <v>229</v>
      </c>
      <c s="53" t="s">
        <v>196</v>
      </c>
      <c s="54">
        <f t="shared" si="1"/>
        <v>774</v>
      </c>
      <c s="54">
        <v>7</v>
      </c>
      <c s="135">
        <v>4.6100000000000003</v>
      </c>
      <c s="135">
        <v>4.9299999999999997</v>
      </c>
      <c s="135" t="s">
        <v>873</v>
      </c>
      <c s="54">
        <v>2</v>
      </c>
      <c s="135">
        <v>5</v>
      </c>
      <c s="135">
        <v>4.8200000000000003</v>
      </c>
      <c s="135"/>
      <c s="45">
        <f t="shared" si="2"/>
        <v>5</v>
      </c>
      <c s="48" t="str">
        <f t="shared" si="3"/>
        <v>III A</v>
      </c>
      <c s="130" t="s">
        <v>230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7" spans="1:39" ht="19.5" customHeight="1">
      <c r="A17" s="48">
        <f t="shared" si="0"/>
        <v>9</v>
      </c>
      <c s="49"/>
      <c s="49">
        <v>121</v>
      </c>
      <c s="50" t="s">
        <v>895</v>
      </c>
      <c s="51" t="s">
        <v>896</v>
      </c>
      <c s="52" t="s">
        <v>897</v>
      </c>
      <c s="53" t="s">
        <v>383</v>
      </c>
      <c s="53" t="s">
        <v>384</v>
      </c>
      <c s="53" t="s">
        <v>385</v>
      </c>
      <c s="54">
        <f t="shared" si="1"/>
        <v>711</v>
      </c>
      <c s="54">
        <v>3</v>
      </c>
      <c s="135">
        <v>4.3399999999999999</v>
      </c>
      <c s="135">
        <v>4.5700000000000003</v>
      </c>
      <c s="135">
        <v>4.6399999999999997</v>
      </c>
      <c s="54">
        <v>1</v>
      </c>
      <c s="135">
        <v>4.7000000000000002</v>
      </c>
      <c s="135"/>
      <c s="135"/>
      <c s="45">
        <f t="shared" si="2"/>
        <v>4.7000000000000002</v>
      </c>
      <c s="48" t="str">
        <f t="shared" si="3"/>
        <v>III A</v>
      </c>
      <c s="130" t="s">
        <v>898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8" spans="1:39" ht="19.5" customHeight="1">
      <c r="A18" s="48"/>
      <c s="49"/>
      <c s="49">
        <v>20</v>
      </c>
      <c s="50" t="s">
        <v>187</v>
      </c>
      <c s="51" t="s">
        <v>188</v>
      </c>
      <c s="52" t="s">
        <v>189</v>
      </c>
      <c s="53" t="s">
        <v>59</v>
      </c>
      <c s="53" t="s">
        <v>60</v>
      </c>
      <c s="53"/>
      <c s="54"/>
      <c s="54"/>
      <c s="135"/>
      <c s="135"/>
      <c s="135"/>
      <c s="54"/>
      <c s="135"/>
      <c s="135"/>
      <c s="135"/>
      <c s="45" t="s">
        <v>175</v>
      </c>
      <c s="48"/>
      <c s="130" t="s">
        <v>191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39" ht="19.5" customHeight="1">
      <c r="A19" s="48"/>
      <c s="49"/>
      <c s="49">
        <v>97</v>
      </c>
      <c s="50" t="s">
        <v>899</v>
      </c>
      <c s="51" t="s">
        <v>900</v>
      </c>
      <c s="52" t="s">
        <v>585</v>
      </c>
      <c s="53" t="s">
        <v>10</v>
      </c>
      <c s="53" t="s">
        <v>72</v>
      </c>
      <c s="53"/>
      <c s="54"/>
      <c s="54"/>
      <c s="135"/>
      <c s="135"/>
      <c s="135"/>
      <c s="54"/>
      <c s="135"/>
      <c s="135"/>
      <c s="135"/>
      <c s="45" t="s">
        <v>175</v>
      </c>
      <c s="48"/>
      <c s="130" t="s">
        <v>901</v>
      </c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39" ht="12.75" customHeight="1">
      <c r="A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9" ht="12.75" customHeight="1">
      <c r="A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9" ht="12.75" customHeight="1">
      <c r="A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9" ht="12.75" customHeight="1">
      <c r="A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9" ht="12.75" customHeight="1">
      <c r="A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9" ht="12.75" customHeight="1">
      <c r="A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9" ht="12.75" customHeight="1">
      <c r="A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9" ht="12.75" customHeight="1">
      <c r="A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9" ht="12.75" customHeight="1">
      <c r="A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9" ht="12.75" customHeight="1">
      <c r="A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9" ht="12.75" customHeight="1">
      <c r="A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9" ht="12.75" customHeight="1">
      <c r="A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9" ht="12.75" customHeight="1">
      <c r="A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9" ht="12.75" customHeight="1">
      <c r="A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9" ht="12.75" customHeight="1">
      <c r="A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9" ht="12.75" customHeight="1">
      <c r="A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9" ht="12.75" customHeight="1">
      <c r="A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9" ht="12.75" customHeight="1">
      <c r="A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9" ht="12.75" customHeight="1">
      <c r="A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9" ht="12.75" customHeight="1">
      <c r="A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9" ht="12.75" customHeight="1">
      <c r="A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9" ht="12.75" customHeight="1">
      <c r="A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9" ht="12.75" customHeight="1">
      <c r="A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9" ht="12.75" customHeight="1">
      <c r="A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9" ht="12.75" customHeight="1">
      <c r="A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9" ht="12.75" customHeight="1">
      <c r="A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9" ht="12.75" customHeight="1">
      <c r="A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9" ht="12.75" customHeight="1">
      <c r="A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9" ht="12.75" customHeight="1">
      <c r="A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9" ht="12.75" customHeight="1">
      <c r="A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9" ht="12.75" customHeight="1">
      <c r="A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9" ht="12.75" customHeight="1">
      <c r="A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9" ht="12.75" customHeight="1">
      <c r="A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9" ht="12.75" customHeight="1">
      <c r="A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9" ht="12.75" customHeight="1">
      <c r="A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9" ht="12.75" customHeight="1">
      <c r="A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9" ht="12.75" customHeight="1">
      <c r="A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9" ht="12.75" customHeight="1">
      <c r="A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9" ht="12.75" customHeight="1">
      <c r="A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9" ht="12.75" customHeight="1">
      <c r="A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9" ht="12.75" customHeight="1">
      <c r="A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9" ht="12.75" customHeight="1">
      <c r="A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9" ht="12.75" customHeight="1">
      <c r="A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9" ht="12.75" customHeight="1">
      <c r="A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9" ht="12.75" customHeight="1">
      <c r="A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9" ht="12.75" customHeight="1">
      <c r="A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9" ht="12.75" customHeight="1">
      <c r="A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9" ht="12.75" customHeight="1">
      <c r="A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9" ht="12.75" customHeight="1">
      <c r="A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9" ht="12.75" customHeight="1">
      <c r="A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9" ht="12.75" customHeight="1">
      <c r="A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9" ht="12.75" customHeight="1">
      <c r="A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9" ht="12.75" customHeight="1">
      <c r="A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9" ht="12.75" customHeight="1">
      <c r="A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9" ht="12.75" customHeight="1">
      <c r="A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9" ht="12.75" customHeight="1">
      <c r="A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9" ht="12.75" customHeight="1">
      <c r="A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9" ht="12.75" customHeight="1">
      <c r="A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9" ht="12.75" customHeight="1">
      <c r="A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9" ht="12.75" customHeight="1">
      <c r="A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9" ht="12.75" customHeight="1">
      <c r="A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9" ht="12.75" customHeight="1">
      <c r="A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9" ht="12.75" customHeight="1">
      <c r="A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9" ht="12.75" customHeight="1">
      <c r="A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9" ht="12.75" customHeight="1">
      <c r="A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9" ht="12.75" customHeight="1">
      <c r="A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9" ht="12.75" customHeight="1">
      <c r="A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9" ht="12.75" customHeight="1">
      <c r="A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9" ht="12.75" customHeight="1">
      <c r="A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9" ht="12.75" customHeight="1">
      <c r="A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9" ht="12.75" customHeight="1">
      <c r="A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9" ht="12.75" customHeight="1">
      <c r="A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9" ht="12.75" customHeight="1">
      <c r="A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9" ht="12.75" customHeight="1">
      <c r="A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9" ht="12.75" customHeight="1">
      <c r="A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9" ht="12.75" customHeight="1">
      <c r="A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9" ht="12.75" customHeight="1">
      <c r="A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9" ht="12.75" customHeight="1">
      <c r="A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9" ht="12.75" customHeight="1">
      <c r="A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9" ht="12.75" customHeight="1">
      <c r="A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9" ht="12.75" customHeight="1">
      <c r="A1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9" ht="12.75" customHeight="1">
      <c r="A1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9" ht="12.75" customHeight="1">
      <c r="A1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9" ht="12.75" customHeight="1">
      <c r="A1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9" ht="12.75" customHeight="1">
      <c r="A1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9" ht="12.75" customHeight="1">
      <c r="A1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9" ht="12.75" customHeight="1">
      <c r="A1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9" ht="12.75" customHeight="1">
      <c r="A1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9" ht="12.75" customHeight="1">
      <c r="A1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9" ht="12.75" customHeight="1">
      <c r="A1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9" ht="12.75" customHeight="1">
      <c r="A1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9" ht="12.75" customHeight="1">
      <c r="A1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9" ht="12.75" customHeight="1">
      <c r="A1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9" ht="12.75" customHeight="1">
      <c r="A1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9" ht="12.75" customHeight="1">
      <c r="A1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9" ht="12.75" customHeight="1">
      <c r="A1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9" ht="12.75" customHeight="1">
      <c r="A1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9" ht="12.75" customHeight="1">
      <c r="A1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9" ht="12.75" customHeight="1">
      <c r="A1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9" ht="12.75" customHeight="1">
      <c r="A1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9" ht="12.75" customHeight="1">
      <c r="A1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9" ht="12.75" customHeight="1">
      <c r="A1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9" ht="12.75" customHeight="1">
      <c r="A1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9" ht="12.75" customHeight="1">
      <c r="A1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9" ht="12.75" customHeight="1">
      <c r="A1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9" ht="12.75" customHeight="1">
      <c r="A1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9" ht="12.75" customHeight="1">
      <c r="A1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9" ht="12.75" customHeight="1">
      <c r="A1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9" ht="12.75" customHeight="1">
      <c r="A1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9" ht="12.75" customHeight="1">
      <c r="A1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9" ht="12.75" customHeight="1">
      <c r="A1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9" ht="12.75" customHeight="1">
      <c r="A1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9" ht="12.75" customHeight="1">
      <c r="A1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9" ht="12.75" customHeight="1">
      <c r="A1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9" ht="12.75" customHeight="1">
      <c r="A1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9" ht="12.75" customHeight="1">
      <c r="A1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9" ht="12.75" customHeight="1">
      <c r="A1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9" ht="12.75" customHeight="1">
      <c r="A1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9" ht="12.75" customHeight="1">
      <c r="A1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9" ht="12.75" customHeight="1">
      <c r="A1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9" ht="12.75" customHeight="1">
      <c r="A1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9" ht="12.75" customHeight="1">
      <c r="A1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9" ht="12.75" customHeight="1">
      <c r="A1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9" ht="12.75" customHeight="1">
      <c r="A1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9" ht="12.75" customHeight="1">
      <c r="A1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9" ht="12.75" customHeight="1">
      <c r="A1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9" ht="12.75" customHeight="1">
      <c r="A1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9" ht="12.75" customHeight="1">
      <c r="A1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9" ht="12.75" customHeight="1">
      <c r="A1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9" ht="12.75" customHeight="1">
      <c r="A1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9" ht="12.75" customHeight="1">
      <c r="A1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9" ht="12.75" customHeight="1">
      <c r="A1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9" ht="12.75" customHeight="1">
      <c r="A1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9" ht="12.75" customHeight="1">
      <c r="A1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9" ht="12.75" customHeight="1">
      <c r="A1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9" ht="12.75" customHeight="1">
      <c r="A1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9" ht="12.75" customHeight="1">
      <c r="A1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9" ht="12.75" customHeight="1">
      <c r="A1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9" ht="12.75" customHeight="1">
      <c r="A1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9" ht="12.75" customHeight="1">
      <c r="A1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9" ht="12.75" customHeight="1">
      <c r="A1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9" ht="12.75" customHeight="1">
      <c r="A1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9" ht="12.75" customHeight="1">
      <c r="A1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9" ht="12.75" customHeight="1">
      <c r="A1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9" ht="12.75" customHeight="1">
      <c r="A1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9" ht="12.75" customHeight="1">
      <c r="A1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9" ht="12.75" customHeight="1">
      <c r="A1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9" ht="12.75" customHeight="1">
      <c r="A1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9" ht="12.75" customHeight="1">
      <c r="A1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9" ht="12.75" customHeight="1">
      <c r="A1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9" ht="12.75" customHeight="1">
      <c r="A1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9" ht="12.75" customHeight="1">
      <c r="A1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9" ht="12.75" customHeight="1">
      <c r="A1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9" ht="12.75" customHeight="1">
      <c r="A1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9" ht="12.75" customHeight="1">
      <c r="A1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9" ht="12.75" customHeight="1">
      <c r="A1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9" ht="12.75" customHeight="1">
      <c r="A1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9" ht="12.75" customHeight="1">
      <c r="A1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9" ht="12.75" customHeight="1">
      <c r="A1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9" ht="12.75" customHeight="1">
      <c r="A1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9" ht="12.75" customHeight="1">
      <c r="A1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9" ht="12.75" customHeight="1">
      <c r="A1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9" ht="12.75" customHeight="1">
      <c r="A1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9" ht="12.75" customHeight="1">
      <c r="A1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9" ht="12.75" customHeight="1">
      <c r="A1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9" ht="12.75" customHeight="1">
      <c r="A1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9" ht="12.75" customHeight="1">
      <c r="A1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9" ht="12.75" customHeight="1">
      <c r="A1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9" ht="12.75" customHeight="1">
      <c r="A1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9" ht="12.75" customHeight="1">
      <c r="A1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9" ht="12.75" customHeight="1">
      <c r="A1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9" ht="12.75" customHeight="1">
      <c r="A1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9" ht="12.75" customHeight="1">
      <c r="A1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9" ht="12.75" customHeight="1">
      <c r="A1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9" ht="12.75" customHeight="1">
      <c r="A1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9" ht="12.75" customHeight="1">
      <c r="A1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9" ht="12.75" customHeight="1">
      <c r="A1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9" ht="12.75" customHeight="1">
      <c r="A1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9" ht="12.75" customHeight="1">
      <c r="A1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9" ht="12.75" customHeight="1">
      <c r="A1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9" ht="12.75" customHeight="1">
      <c r="A2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9" ht="12.75" customHeight="1">
      <c r="A2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9" ht="12.75" customHeight="1">
      <c r="A2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9" ht="12.75" customHeight="1">
      <c r="A2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9" ht="12.75" customHeight="1">
      <c r="A2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9" ht="12.75" customHeight="1">
      <c r="A2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9" ht="12.75" customHeight="1">
      <c r="A2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9" ht="12.75" customHeight="1">
      <c r="A2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9" ht="12.75" customHeight="1">
      <c r="A2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9" ht="12.75" customHeight="1">
      <c r="A2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9" ht="12.75" customHeight="1">
      <c r="A2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9" ht="12.75" customHeight="1">
      <c r="A2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9" ht="12.75" customHeight="1">
      <c r="A2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9" ht="12.75" customHeight="1">
      <c r="A2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9" ht="12.75" customHeight="1">
      <c r="A2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9" ht="12.75" customHeight="1">
      <c r="A2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9" ht="12.75" customHeight="1">
      <c r="A2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9" ht="12.75" customHeight="1">
      <c r="A2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9" ht="12.75" customHeight="1">
      <c r="A2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9" ht="12.75" customHeight="1">
      <c r="A2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9" ht="12.75" customHeight="1">
      <c r="A2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9" ht="12.75" customHeight="1">
      <c r="A2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9" ht="12.75" customHeight="1">
      <c r="A2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9" ht="12.75" customHeight="1">
      <c r="A2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9" ht="12.75" customHeight="1">
      <c r="A2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9" ht="12.75" customHeight="1">
      <c r="A2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9" ht="12.75" customHeight="1">
      <c r="A2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9" ht="12.75" customHeight="1">
      <c r="A2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9" ht="12.75" customHeight="1">
      <c r="A2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9" ht="12.75" customHeight="1">
      <c r="A2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9" ht="12.75" customHeight="1">
      <c r="A2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9" ht="12.75" customHeight="1">
      <c r="A2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9" ht="12.75" customHeight="1">
      <c r="A2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9" ht="12.75" customHeight="1">
      <c r="A2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9" ht="12.75" customHeight="1">
      <c r="A2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9" ht="12.75" customHeight="1">
      <c r="A2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9" ht="12.75" customHeight="1">
      <c r="A2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9" ht="12.75" customHeight="1">
      <c r="A2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9" ht="12.75" customHeight="1">
      <c r="A2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9" ht="12.75" customHeight="1">
      <c r="A2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9" ht="12.75" customHeight="1">
      <c r="A2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9" ht="12.75" customHeight="1">
      <c r="A2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9" ht="12.75" customHeight="1">
      <c r="A2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9" ht="12.75" customHeight="1">
      <c r="A2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9" ht="12.75" customHeight="1">
      <c r="A2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9" ht="12.75" customHeight="1">
      <c r="A2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9" ht="12.75" customHeight="1">
      <c r="A2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9" ht="12.75" customHeight="1">
      <c r="A2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9" ht="12.75" customHeight="1">
      <c r="A2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9" ht="12.75" customHeight="1">
      <c r="A2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9" ht="12.75" customHeight="1">
      <c r="A2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9" ht="12.75" customHeight="1">
      <c r="A2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9" ht="12.75" customHeight="1">
      <c r="A2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9" ht="12.75" customHeight="1">
      <c r="A2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9" ht="12.75" customHeight="1">
      <c r="A2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9" ht="12.75" customHeight="1">
      <c r="A2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9" ht="12.75" customHeight="1">
      <c r="A2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9" ht="12.75" customHeight="1">
      <c r="A2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9" ht="12.75" customHeight="1">
      <c r="A2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9" ht="12.75" customHeight="1">
      <c r="A2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9" ht="12.75" customHeight="1">
      <c r="A2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9" ht="12.75" customHeight="1">
      <c r="A2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9" ht="12.75" customHeight="1">
      <c r="A2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9" ht="12.75" customHeight="1">
      <c r="A2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9" ht="12.75" customHeight="1">
      <c r="A2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9" ht="12.75" customHeight="1">
      <c r="A2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9" ht="12.75" customHeight="1">
      <c r="A2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9" ht="12.75" customHeight="1">
      <c r="A2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9" ht="12.75" customHeight="1">
      <c r="A2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9" ht="12.75" customHeight="1">
      <c r="A2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9" ht="12.75" customHeight="1">
      <c r="A2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9" ht="12.75" customHeight="1">
      <c r="A2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9" ht="12.75" customHeight="1">
      <c r="A2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9" ht="12.75" customHeight="1">
      <c r="A2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9" ht="12.75" customHeight="1">
      <c r="A2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9" ht="12.75" customHeight="1">
      <c r="A2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9" ht="12.75" customHeight="1">
      <c r="A2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9" ht="12.75" customHeight="1">
      <c r="A2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9" ht="12.75" customHeight="1">
      <c r="A2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9" ht="12.75" customHeight="1">
      <c r="A2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9" ht="12.75" customHeight="1">
      <c r="A2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9" ht="12.75" customHeight="1">
      <c r="A2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9" ht="12.75" customHeight="1">
      <c r="A2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9" ht="12.75" customHeight="1">
      <c r="A2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9" ht="12.75" customHeight="1">
      <c r="A2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9" ht="12.75" customHeight="1">
      <c r="A2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9" ht="12.75" customHeight="1">
      <c r="A2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9" ht="12.75" customHeight="1">
      <c r="A2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9" ht="12.75" customHeight="1">
      <c r="A2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9" ht="12.75" customHeight="1">
      <c r="A2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9" ht="12.75" customHeight="1">
      <c r="A2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9" ht="12.75" customHeight="1">
      <c r="A2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9" ht="12.75" customHeight="1">
      <c r="A2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9" ht="12.75" customHeight="1">
      <c r="A2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9" ht="12.75" customHeight="1">
      <c r="A2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9" ht="12.75" customHeight="1">
      <c r="A2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9" ht="12.75" customHeight="1">
      <c r="A2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9" ht="12.75" customHeight="1">
      <c r="A2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9" ht="12.75" customHeight="1">
      <c r="A2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9" ht="12.75" customHeight="1">
      <c r="A2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9" ht="12.75" customHeight="1">
      <c r="A3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9" ht="12.75" customHeight="1">
      <c r="A3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9" ht="12.75" customHeight="1">
      <c r="A3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9" ht="12.75" customHeight="1">
      <c r="A3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9" ht="12.75" customHeight="1">
      <c r="A3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9" ht="12.75" customHeight="1">
      <c r="A3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9" ht="12.75" customHeight="1">
      <c r="A3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9" ht="12.75" customHeight="1">
      <c r="A3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9" ht="12.75" customHeight="1">
      <c r="A3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9" ht="12.75" customHeight="1">
      <c r="A3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9" ht="12.75" customHeight="1">
      <c r="A3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9" ht="12.75" customHeight="1">
      <c r="A3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9" ht="12.75" customHeight="1">
      <c r="A3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9" ht="12.75" customHeight="1">
      <c r="A3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9" ht="12.75" customHeight="1">
      <c r="A3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9" ht="12.75" customHeight="1">
      <c r="A3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9" ht="12.75" customHeight="1">
      <c r="A3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9" ht="12.75" customHeight="1">
      <c r="A3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9" ht="12.75" customHeight="1">
      <c r="A3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9" ht="12.75" customHeight="1">
      <c r="A3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9" ht="12.75" customHeight="1">
      <c r="A3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9" ht="12.75" customHeight="1">
      <c r="A3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9" ht="12.75" customHeight="1">
      <c r="A3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9" ht="12.75" customHeight="1">
      <c r="A3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9" ht="12.75" customHeight="1">
      <c r="A3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9" ht="12.75" customHeight="1">
      <c r="A3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9" ht="12.75" customHeight="1">
      <c r="A3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9" ht="12.75" customHeight="1">
      <c r="A3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9" ht="12.75" customHeight="1">
      <c r="A3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9" ht="12.75" customHeight="1">
      <c r="A3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9" ht="12.75" customHeight="1">
      <c r="A3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9" ht="12.75" customHeight="1">
      <c r="A3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9" ht="12.75" customHeight="1">
      <c r="A3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9" ht="12.75" customHeight="1">
      <c r="A3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9" ht="12.75" customHeight="1">
      <c r="A3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9" ht="12.75" customHeight="1">
      <c r="A3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9" ht="12.75" customHeight="1">
      <c r="A3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9" ht="12.75" customHeight="1">
      <c r="A3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9" ht="12.75" customHeight="1">
      <c r="A3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9" ht="12.75" customHeight="1">
      <c r="A3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9" ht="12.75" customHeight="1">
      <c r="A3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9" ht="12.75" customHeight="1">
      <c r="A3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9" ht="12.75" customHeight="1">
      <c r="A3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9" ht="12.75" customHeight="1">
      <c r="A3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9" ht="12.75" customHeight="1">
      <c r="A3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9" ht="12.75" customHeight="1">
      <c r="A3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9" ht="12.75" customHeight="1">
      <c r="A3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9" ht="12.75" customHeight="1">
      <c r="A3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9" ht="12.75" customHeight="1">
      <c r="A3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9" ht="12.75" customHeight="1">
      <c r="A3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9" ht="12.75" customHeight="1">
      <c r="A3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9" ht="12.75" customHeight="1">
      <c r="A3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9" ht="12.75" customHeight="1">
      <c r="A3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9" ht="12.75" customHeight="1">
      <c r="A3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9" ht="12.75" customHeight="1">
      <c r="A3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9" ht="12.75" customHeight="1">
      <c r="A3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9" ht="12.75" customHeight="1">
      <c r="A3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9" ht="12.75" customHeight="1">
      <c r="A3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9" ht="12.75" customHeight="1">
      <c r="A3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9" ht="12.75" customHeight="1">
      <c r="A3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9" ht="12.75" customHeight="1">
      <c r="A3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9" ht="12.75" customHeight="1">
      <c r="A3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9" ht="12.75" customHeight="1">
      <c r="A3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9" ht="12.75" customHeight="1">
      <c r="A3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9" ht="12.75" customHeight="1">
      <c r="A3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9" ht="12.75" customHeight="1">
      <c r="A3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9" ht="12.75" customHeight="1">
      <c r="A3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9" ht="12.75" customHeight="1">
      <c r="A3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9" ht="12.75" customHeight="1">
      <c r="A3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9" ht="12.75" customHeight="1">
      <c r="A3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9" ht="12.75" customHeight="1">
      <c r="A3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9" ht="12.75" customHeight="1">
      <c r="A3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9" ht="12.75" customHeight="1">
      <c r="A3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9" ht="12.75" customHeight="1">
      <c r="A3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9" ht="12.75" customHeight="1">
      <c r="A3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9" ht="12.75" customHeight="1">
      <c r="A3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9" ht="12.75" customHeight="1">
      <c r="A3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9" ht="12.75" customHeight="1">
      <c r="A3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9" ht="12.75" customHeight="1">
      <c r="A3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9" ht="12.75" customHeight="1">
      <c r="A3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9" ht="12.75" customHeight="1">
      <c r="A3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9" ht="12.75" customHeight="1">
      <c r="A3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9" ht="12.75" customHeight="1">
      <c r="A3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9" ht="12.75" customHeight="1">
      <c r="A3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9" ht="12.75" customHeight="1">
      <c r="A3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9" ht="12.75" customHeight="1">
      <c r="A3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9" ht="12.75" customHeight="1">
      <c r="A3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9" ht="12.75" customHeight="1">
      <c r="A3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9" ht="12.75" customHeight="1">
      <c r="A3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9" ht="12.75" customHeight="1">
      <c r="A3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9" ht="12.75" customHeight="1">
      <c r="A3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9" ht="12.75" customHeight="1">
      <c r="A3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9" ht="12.75" customHeight="1">
      <c r="A3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9" ht="12.75" customHeight="1">
      <c r="A3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9" ht="12.75" customHeight="1">
      <c r="A3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9" ht="12.75" customHeight="1">
      <c r="A3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9" ht="12.75" customHeight="1">
      <c r="A3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9" ht="12.75" customHeight="1">
      <c r="A3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9" ht="12.75" customHeight="1">
      <c r="A3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9" ht="12.75" customHeight="1">
      <c r="A3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9" ht="12.75" customHeight="1">
      <c r="A4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9" ht="12.75" customHeight="1">
      <c r="A4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9" ht="12.75" customHeight="1">
      <c r="A4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9" ht="12.75" customHeight="1">
      <c r="A4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9" ht="12.75" customHeight="1">
      <c r="A4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9" ht="12.75" customHeight="1">
      <c r="A4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9" ht="12.75" customHeight="1">
      <c r="A4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9" ht="12.75" customHeight="1">
      <c r="A4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9" ht="12.75" customHeight="1">
      <c r="A4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9" ht="12.75" customHeight="1">
      <c r="A4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9" ht="12.75" customHeight="1">
      <c r="A4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9" ht="12.75" customHeight="1">
      <c r="A4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9" ht="12.75" customHeight="1">
      <c r="A4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9" ht="12.75" customHeight="1">
      <c r="A4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9" ht="12.75" customHeight="1">
      <c r="A4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9" ht="12.75" customHeight="1">
      <c r="A4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9" ht="12.75" customHeight="1">
      <c r="A4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9" ht="12.75" customHeight="1">
      <c r="A4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9" ht="12.75" customHeight="1">
      <c r="A4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9" ht="12.75" customHeight="1">
      <c r="A4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9" ht="12.75" customHeight="1">
      <c r="A4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9" ht="12.75" customHeight="1">
      <c r="A4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9" ht="12.75" customHeight="1">
      <c r="A4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9" ht="12.75" customHeight="1">
      <c r="A4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9" ht="12.75" customHeight="1">
      <c r="A4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9" ht="12.75" customHeight="1">
      <c r="A4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9" ht="12.75" customHeight="1">
      <c r="A4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9" ht="12.75" customHeight="1">
      <c r="A4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9" ht="12.75" customHeight="1">
      <c r="A4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9" ht="12.75" customHeight="1">
      <c r="A4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9" ht="12.75" customHeight="1">
      <c r="A4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9" ht="12.75" customHeight="1">
      <c r="A4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9" ht="12.75" customHeight="1">
      <c r="A4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9" ht="12.75" customHeight="1">
      <c r="A4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9" ht="12.75" customHeight="1">
      <c r="A4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9" ht="12.75" customHeight="1">
      <c r="A4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9" ht="12.75" customHeight="1">
      <c r="A4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9" ht="12.75" customHeight="1">
      <c r="A4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9" ht="12.75" customHeight="1">
      <c r="A4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9" ht="12.75" customHeight="1">
      <c r="A4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9" ht="12.75" customHeight="1">
      <c r="A4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9" ht="12.75" customHeight="1">
      <c r="A4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9" ht="12.75" customHeight="1">
      <c r="A4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9" ht="12.75" customHeight="1">
      <c r="A4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9" ht="12.75" customHeight="1">
      <c r="A4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9" ht="12.75" customHeight="1">
      <c r="A4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9" ht="12.75" customHeight="1">
      <c r="A4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9" ht="12.75" customHeight="1">
      <c r="A4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9" ht="12.75" customHeight="1">
      <c r="A4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9" ht="12.75" customHeight="1">
      <c r="A4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9" ht="12.75" customHeight="1">
      <c r="A4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9" ht="12.75" customHeight="1">
      <c r="A4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9" ht="12.75" customHeight="1">
      <c r="A4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9" ht="12.75" customHeight="1">
      <c r="A4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9" ht="12.75" customHeight="1">
      <c r="A4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9" ht="12.75" customHeight="1">
      <c r="A4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9" ht="12.75" customHeight="1">
      <c r="A4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9" ht="12.75" customHeight="1">
      <c r="A4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9" ht="12.75" customHeight="1">
      <c r="A4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9" ht="12.75" customHeight="1">
      <c r="A4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9" ht="12.75" customHeight="1">
      <c r="A4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9" ht="12.75" customHeight="1">
      <c r="A4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9" ht="12.75" customHeight="1">
      <c r="A4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9" ht="12.75" customHeight="1">
      <c r="A4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9" ht="12.75" customHeight="1">
      <c r="A4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9" ht="12.75" customHeight="1">
      <c r="A4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9" ht="12.75" customHeight="1">
      <c r="A4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9" ht="12.75" customHeight="1">
      <c r="A4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9" ht="12.75" customHeight="1">
      <c r="A4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9" ht="12.75" customHeight="1">
      <c r="A4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9" ht="12.75" customHeight="1">
      <c r="A4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9" ht="12.75" customHeight="1">
      <c r="A4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9" ht="12.75" customHeight="1">
      <c r="A4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9" ht="12.75" customHeight="1">
      <c r="A4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9" ht="12.75" customHeight="1">
      <c r="A4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9" ht="12.75" customHeight="1">
      <c r="A4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9" ht="12.75" customHeight="1">
      <c r="A4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9" ht="12.75" customHeight="1">
      <c r="A4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9" ht="12.75" customHeight="1">
      <c r="A4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9" ht="12.75" customHeight="1">
      <c r="A4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9" ht="12.75" customHeight="1">
      <c r="A4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9" ht="12.75" customHeight="1">
      <c r="A4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9" ht="12.75" customHeight="1">
      <c r="A4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9" ht="12.75" customHeight="1">
      <c r="A4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9" ht="12.75" customHeight="1">
      <c r="A4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9" ht="12.75" customHeight="1">
      <c r="A4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9" ht="12.75" customHeight="1">
      <c r="A4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9" ht="12.75" customHeight="1">
      <c r="A4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9" ht="12.75" customHeight="1">
      <c r="A4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9" ht="12.75" customHeight="1">
      <c r="A4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9" ht="12.75" customHeight="1">
      <c r="A4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9" ht="12.75" customHeight="1">
      <c r="A4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9" ht="12.75" customHeight="1">
      <c r="A4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9" ht="12.75" customHeight="1">
      <c r="A4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9" ht="12.75" customHeight="1">
      <c r="A4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9" ht="12.75" customHeight="1">
      <c r="A4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9" ht="12.75" customHeight="1">
      <c r="A4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9" ht="12.75" customHeight="1">
      <c r="A4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9" ht="12.75" customHeight="1">
      <c r="A4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9" ht="12.75" customHeight="1">
      <c r="A4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9" ht="12.75" customHeight="1">
      <c r="A5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9" ht="12.75" customHeight="1">
      <c r="A5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9" ht="12.75" customHeight="1">
      <c r="A5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9" ht="12.75" customHeight="1">
      <c r="A5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9" ht="12.75" customHeight="1">
      <c r="A5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9" ht="12.75" customHeight="1">
      <c r="A5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9" ht="12.75" customHeight="1">
      <c r="A5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9" ht="12.75" customHeight="1">
      <c r="A5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9" ht="12.75" customHeight="1">
      <c r="A5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9" ht="12.75" customHeight="1">
      <c r="A5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9" ht="12.75" customHeight="1">
      <c r="A5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9" ht="12.75" customHeight="1">
      <c r="A5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9" ht="12.75" customHeight="1">
      <c r="A5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9" ht="12.75" customHeight="1">
      <c r="A5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9" ht="12.75" customHeight="1">
      <c r="A5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9" ht="12.75" customHeight="1">
      <c r="A5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9" ht="12.75" customHeight="1">
      <c r="A5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9" ht="12.75" customHeight="1">
      <c r="A5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9" ht="12.75" customHeight="1">
      <c r="A5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9" ht="12.75" customHeight="1">
      <c r="A5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9" ht="12.75" customHeight="1">
      <c r="A5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9" ht="12.75" customHeight="1">
      <c r="A5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9" ht="12.75" customHeight="1">
      <c r="A5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9" ht="12.75" customHeight="1">
      <c r="A5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9" ht="12.75" customHeight="1">
      <c r="A5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9" ht="12.75" customHeight="1">
      <c r="A5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9" ht="12.75" customHeight="1">
      <c r="A5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9" ht="12.75" customHeight="1">
      <c r="A5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9" ht="12.75" customHeight="1">
      <c r="A5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9" ht="12.75" customHeight="1">
      <c r="A5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9" ht="12.75" customHeight="1">
      <c r="A5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9" ht="12.75" customHeight="1">
      <c r="A5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9" ht="12.75" customHeight="1">
      <c r="A5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9" ht="12.75" customHeight="1">
      <c r="A5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9" ht="12.75" customHeight="1">
      <c r="A5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9" ht="12.75" customHeight="1">
      <c r="A5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9" ht="12.75" customHeight="1">
      <c r="A5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9" ht="12.75" customHeight="1">
      <c r="A5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9" ht="12.75" customHeight="1">
      <c r="A5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9" ht="12.75" customHeight="1">
      <c r="A5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9" ht="12.75" customHeight="1">
      <c r="A5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9" ht="12.75" customHeight="1">
      <c r="A5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9" ht="12.75" customHeight="1">
      <c r="A5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9" ht="12.75" customHeight="1">
      <c r="A5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9" ht="12.75" customHeight="1">
      <c r="A5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9" ht="12.75" customHeight="1">
      <c r="A5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9" ht="12.75" customHeight="1">
      <c r="A5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9" ht="12.75" customHeight="1">
      <c r="A5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9" ht="12.75" customHeight="1">
      <c r="A5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9" ht="12.75" customHeight="1">
      <c r="A5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9" ht="12.75" customHeight="1">
      <c r="A5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9" ht="12.75" customHeight="1">
      <c r="A5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9" ht="12.75" customHeight="1">
      <c r="A5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9" ht="12.75" customHeight="1">
      <c r="A5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9" ht="12.75" customHeight="1">
      <c r="A5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9" ht="12.75" customHeight="1">
      <c r="A5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9" ht="12.75" customHeight="1">
      <c r="A5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9" ht="12.75" customHeight="1">
      <c r="A5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9" ht="12.75" customHeight="1">
      <c r="A5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9" ht="12.75" customHeight="1">
      <c r="A5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9" ht="12.75" customHeight="1">
      <c r="A5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9" ht="12.75" customHeight="1">
      <c r="A5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9" ht="12.75" customHeight="1">
      <c r="A5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9" ht="12.75" customHeight="1">
      <c r="A5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9" ht="12.75" customHeight="1">
      <c r="A5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9" ht="12.75" customHeight="1">
      <c r="A5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9" ht="12.75" customHeight="1">
      <c r="A5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9" ht="12.75" customHeight="1">
      <c r="A5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9" ht="12.75" customHeight="1">
      <c r="A5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9" ht="12.75" customHeight="1">
      <c r="A5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9" ht="12.75" customHeight="1">
      <c r="A5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9" ht="12.75" customHeight="1">
      <c r="A5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9" ht="12.75" customHeight="1">
      <c r="A5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9" ht="12.75" customHeight="1">
      <c r="A5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9" ht="12.75" customHeight="1">
      <c r="A5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9" ht="12.75" customHeight="1">
      <c r="A5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9" ht="12.75" customHeight="1">
      <c r="A5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9" ht="12.75" customHeight="1">
      <c r="A5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9" ht="12.75" customHeight="1">
      <c r="A5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9" ht="12.75" customHeight="1">
      <c r="A5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9" ht="12.75" customHeight="1">
      <c r="A5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9" ht="12.75" customHeight="1">
      <c r="A5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9" ht="12.75" customHeight="1">
      <c r="A5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9" ht="12.75" customHeight="1">
      <c r="A5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9" ht="12.75" customHeight="1">
      <c r="A5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9" ht="12.75" customHeight="1">
      <c r="A5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9" ht="12.75" customHeight="1">
      <c r="A5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9" ht="12.75" customHeight="1">
      <c r="A5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9" ht="12.75" customHeight="1">
      <c r="A5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9" ht="12.75" customHeight="1">
      <c r="A5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9" ht="12.75" customHeight="1">
      <c r="A5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9" ht="12.75" customHeight="1">
      <c r="A5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9" ht="12.75" customHeight="1">
      <c r="A5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9" ht="12.75" customHeight="1">
      <c r="A5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9" ht="12.75" customHeight="1">
      <c r="A5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9" ht="12.75" customHeight="1">
      <c r="A5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9" ht="12.75" customHeight="1">
      <c r="A5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9" ht="12.75" customHeight="1">
      <c r="A5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9" ht="12.75" customHeight="1">
      <c r="A5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9" ht="12.75" customHeight="1">
      <c r="A5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9" ht="12.75" customHeight="1">
      <c r="A6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9" ht="12.75" customHeight="1">
      <c r="A6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9" ht="12.75" customHeight="1">
      <c r="A6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9" ht="12.75" customHeight="1">
      <c r="A6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9" ht="12.75" customHeight="1">
      <c r="A6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9" ht="12.75" customHeight="1">
      <c r="A6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9" ht="12.75" customHeight="1">
      <c r="A6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9" ht="12.75" customHeight="1">
      <c r="A6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9" ht="12.75" customHeight="1">
      <c r="A6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9" ht="12.75" customHeight="1">
      <c r="A6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9" ht="12.75" customHeight="1">
      <c r="A6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9" ht="12.75" customHeight="1">
      <c r="A6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9" ht="12.75" customHeight="1">
      <c r="A6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9" ht="12.75" customHeight="1">
      <c r="A6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9" ht="12.75" customHeight="1">
      <c r="A6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9" ht="12.75" customHeight="1">
      <c r="A6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9" ht="12.75" customHeight="1">
      <c r="A6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9" ht="12.75" customHeight="1">
      <c r="A6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9" ht="12.75" customHeight="1">
      <c r="A6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9" ht="12.75" customHeight="1">
      <c r="A6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9" ht="12.75" customHeight="1">
      <c r="A6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9" ht="12.75" customHeight="1">
      <c r="A6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9" ht="12.75" customHeight="1">
      <c r="A6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9" ht="12.75" customHeight="1">
      <c r="A6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9" ht="12.75" customHeight="1">
      <c r="A6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9" ht="12.75" customHeight="1">
      <c r="A6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9" ht="12.75" customHeight="1">
      <c r="A6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9" ht="12.75" customHeight="1">
      <c r="A6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9" ht="12.75" customHeight="1">
      <c r="A6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9" ht="12.75" customHeight="1">
      <c r="A6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9" ht="12.75" customHeight="1">
      <c r="A6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9" ht="12.75" customHeight="1">
      <c r="A6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9" ht="12.75" customHeight="1">
      <c r="A6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9" ht="12.75" customHeight="1">
      <c r="A6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9" ht="12.75" customHeight="1">
      <c r="A6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9" ht="12.75" customHeight="1">
      <c r="A6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9" ht="12.75" customHeight="1">
      <c r="A6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9" ht="12.75" customHeight="1">
      <c r="A6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9" ht="12.75" customHeight="1">
      <c r="A6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9" ht="12.75" customHeight="1">
      <c r="A6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9" ht="12.75" customHeight="1">
      <c r="A6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9" ht="12.75" customHeight="1">
      <c r="A6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9" ht="12.75" customHeight="1">
      <c r="A6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9" ht="12.75" customHeight="1">
      <c r="A6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9" ht="12.75" customHeight="1">
      <c r="A6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9" ht="12.75" customHeight="1">
      <c r="A6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9" ht="12.75" customHeight="1">
      <c r="A6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9" ht="12.75" customHeight="1">
      <c r="A6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9" ht="12.75" customHeight="1">
      <c r="A6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9" ht="12.75" customHeight="1">
      <c r="A6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9" ht="12.75" customHeight="1">
      <c r="A6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9" ht="12.75" customHeight="1">
      <c r="A6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9" ht="12.75" customHeight="1">
      <c r="A6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9" ht="12.75" customHeight="1">
      <c r="A6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9" ht="12.75" customHeight="1">
      <c r="A6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9" ht="12.75" customHeight="1">
      <c r="A6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9" ht="12.75" customHeight="1">
      <c r="A6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9" ht="12.75" customHeight="1">
      <c r="A6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9" ht="12.75" customHeight="1">
      <c r="A6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9" ht="12.75" customHeight="1">
      <c r="A6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9" ht="12.75" customHeight="1">
      <c r="A6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9" ht="12.75" customHeight="1">
      <c r="A6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9" ht="12.75" customHeight="1">
      <c r="A6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9" ht="12.75" customHeight="1">
      <c r="A6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9" ht="12.75" customHeight="1">
      <c r="A6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9" ht="12.75" customHeight="1">
      <c r="A6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9" ht="12.75" customHeight="1">
      <c r="A6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9" ht="12.75" customHeight="1">
      <c r="A6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9" ht="12.75" customHeight="1">
      <c r="A6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9" ht="12.75" customHeight="1">
      <c r="A6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9" ht="12.75" customHeight="1">
      <c r="A6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9" ht="12.75" customHeight="1">
      <c r="A6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9" ht="12.75" customHeight="1">
      <c r="A6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9" ht="12.75" customHeight="1">
      <c r="A6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9" ht="12.75" customHeight="1">
      <c r="A6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9" ht="12.75" customHeight="1">
      <c r="A6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9" ht="12.75" customHeight="1">
      <c r="A6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9" ht="12.75" customHeight="1">
      <c r="A6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9" ht="12.75" customHeight="1">
      <c r="A6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9" ht="12.75" customHeight="1">
      <c r="A6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9" ht="12.75" customHeight="1">
      <c r="A6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9" ht="12.75" customHeight="1">
      <c r="A6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9" ht="12.75" customHeight="1">
      <c r="A6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9" ht="12.75" customHeight="1">
      <c r="A6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9" ht="12.75" customHeight="1">
      <c r="A6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9" ht="12.75" customHeight="1">
      <c r="A6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9" ht="12.75" customHeight="1">
      <c r="A6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9" ht="12.75" customHeight="1">
      <c r="A6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9" ht="12.75" customHeight="1">
      <c r="A6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9" ht="12.75" customHeight="1">
      <c r="A6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9" ht="12.75" customHeight="1">
      <c r="A6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9" ht="12.75" customHeight="1">
      <c r="A6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9" ht="12.75" customHeight="1">
      <c r="A6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9" ht="12.75" customHeight="1">
      <c r="A6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9" ht="12.75" customHeight="1">
      <c r="A6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9" ht="12.75" customHeight="1">
      <c r="A6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9" ht="12.75" customHeight="1">
      <c r="A6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9" ht="12.75" customHeight="1">
      <c r="A6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9" ht="12.75" customHeight="1">
      <c r="A6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9" ht="12.75" customHeight="1">
      <c r="A6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9" ht="12.75" customHeight="1">
      <c r="A7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9" ht="12.75" customHeight="1">
      <c r="A7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9" ht="12.75" customHeight="1">
      <c r="A7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9" ht="12.75" customHeight="1">
      <c r="A7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9" ht="12.75" customHeight="1">
      <c r="A7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9" ht="12.75" customHeight="1">
      <c r="A7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9" ht="12.75" customHeight="1">
      <c r="A7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9" ht="12.75" customHeight="1">
      <c r="A7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9" ht="12.75" customHeight="1">
      <c r="A7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9" ht="12.75" customHeight="1">
      <c r="A7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9" ht="12.75" customHeight="1">
      <c r="A7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9" ht="12.75" customHeight="1">
      <c r="A7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9" ht="12.75" customHeight="1">
      <c r="A7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9" ht="12.75" customHeight="1">
      <c r="A7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9" ht="12.75" customHeight="1">
      <c r="A7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9" ht="12.75" customHeight="1">
      <c r="A7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9" ht="12.75" customHeight="1">
      <c r="A7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9" ht="12.75" customHeight="1">
      <c r="A7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9" ht="12.75" customHeight="1">
      <c r="A7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9" ht="12.75" customHeight="1">
      <c r="A7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9" ht="12.75" customHeight="1">
      <c r="A7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9" ht="12.75" customHeight="1">
      <c r="A7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9" ht="12.75" customHeight="1">
      <c r="A7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9" ht="12.75" customHeight="1">
      <c r="A7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9" ht="12.75" customHeight="1">
      <c r="A7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9" ht="12.75" customHeight="1">
      <c r="A7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9" ht="12.75" customHeight="1">
      <c r="A7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9" ht="12.75" customHeight="1">
      <c r="A7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9" ht="12.75" customHeight="1">
      <c r="A7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9" ht="12.75" customHeight="1">
      <c r="A7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9" ht="12.75" customHeight="1">
      <c r="A7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9" ht="12.75" customHeight="1">
      <c r="A7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9" ht="12.75" customHeight="1">
      <c r="A7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9" ht="12.75" customHeight="1">
      <c r="A7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9" ht="12.75" customHeight="1">
      <c r="A7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9" ht="12.75" customHeight="1">
      <c r="A7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9" ht="12.75" customHeight="1">
      <c r="A7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9" ht="12.75" customHeight="1">
      <c r="A7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9" ht="12.75" customHeight="1">
      <c r="A7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9" ht="12.75" customHeight="1">
      <c r="A7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9" ht="12.75" customHeight="1">
      <c r="A7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9" ht="12.75" customHeight="1">
      <c r="A7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9" ht="12.75" customHeight="1">
      <c r="A7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9" ht="12.75" customHeight="1">
      <c r="A7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9" ht="12.75" customHeight="1">
      <c r="A7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9" ht="12.75" customHeight="1">
      <c r="A7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9" ht="12.75" customHeight="1">
      <c r="A7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9" ht="12.75" customHeight="1">
      <c r="A7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9" ht="12.75" customHeight="1">
      <c r="A7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9" ht="12.75" customHeight="1">
      <c r="A7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9" ht="12.75" customHeight="1">
      <c r="A7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9" ht="12.75" customHeight="1">
      <c r="A7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9" ht="12.75" customHeight="1">
      <c r="A7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9" ht="12.75" customHeight="1">
      <c r="A7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9" ht="12.75" customHeight="1">
      <c r="A7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9" ht="12.75" customHeight="1">
      <c r="A7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9" ht="12.75" customHeight="1">
      <c r="A7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9" ht="12.75" customHeight="1">
      <c r="A7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9" ht="12.75" customHeight="1">
      <c r="A7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9" ht="12.75" customHeight="1">
      <c r="A7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9" ht="12.75" customHeight="1">
      <c r="A7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9" ht="12.75" customHeight="1">
      <c r="A7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9" ht="12.75" customHeight="1">
      <c r="A7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9" ht="12.75" customHeight="1">
      <c r="A7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9" ht="12.75" customHeight="1">
      <c r="A7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9" ht="12.75" customHeight="1">
      <c r="A7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9" ht="12.75" customHeight="1">
      <c r="A7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9" ht="12.75" customHeight="1">
      <c r="A7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9" ht="12.75" customHeight="1">
      <c r="A7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9" ht="12.75" customHeight="1">
      <c r="A7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9" ht="12.75" customHeight="1">
      <c r="A7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9" ht="12.75" customHeight="1">
      <c r="A7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9" ht="12.75" customHeight="1">
      <c r="A7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9" ht="12.75" customHeight="1">
      <c r="A7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9" ht="12.75" customHeight="1">
      <c r="A7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9" ht="12.75" customHeight="1">
      <c r="A7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9" ht="12.75" customHeight="1">
      <c r="A7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9" ht="12.75" customHeight="1">
      <c r="A7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9" ht="12.75" customHeight="1">
      <c r="A7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9" ht="12.75" customHeight="1">
      <c r="A7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9" ht="12.75" customHeight="1">
      <c r="A7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9" ht="12.75" customHeight="1">
      <c r="A7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9" ht="12.75" customHeight="1">
      <c r="A7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9" ht="12.75" customHeight="1">
      <c r="A7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9" ht="12.75" customHeight="1">
      <c r="A7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9" ht="12.75" customHeight="1">
      <c r="A7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9" ht="12.75" customHeight="1">
      <c r="A7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9" ht="12.75" customHeight="1">
      <c r="A7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9" ht="12.75" customHeight="1">
      <c r="A7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9" ht="12.75" customHeight="1">
      <c r="A7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9" ht="12.75" customHeight="1">
      <c r="A7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9" ht="12.75" customHeight="1">
      <c r="A7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9" ht="12.75" customHeight="1">
      <c r="A7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9" ht="12.75" customHeight="1">
      <c r="A7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9" ht="12.75" customHeight="1">
      <c r="A7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9" ht="12.75" customHeight="1">
      <c r="A7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9" ht="12.75" customHeight="1">
      <c r="A7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9" ht="12.75" customHeight="1">
      <c r="A79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9" ht="12.75" customHeight="1">
      <c r="A79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9" ht="12.75" customHeight="1">
      <c r="A79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9" ht="12.75" customHeight="1">
      <c r="A80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9" ht="12.75" customHeight="1">
      <c r="A80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9" ht="12.75" customHeight="1">
      <c r="A80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9" ht="12.75" customHeight="1">
      <c r="A80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9" ht="12.75" customHeight="1">
      <c r="A80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9" ht="12.75" customHeight="1">
      <c r="A80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9" ht="12.75" customHeight="1">
      <c r="A80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9" ht="12.75" customHeight="1">
      <c r="A80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9" ht="12.75" customHeight="1">
      <c r="A80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9" ht="12.75" customHeight="1">
      <c r="A80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9" ht="12.75" customHeight="1">
      <c r="A81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9" ht="12.75" customHeight="1">
      <c r="A81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9" ht="12.75" customHeight="1">
      <c r="A81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9" ht="12.75" customHeight="1">
      <c r="A81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9" ht="12.75" customHeight="1">
      <c r="A81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9" ht="12.75" customHeight="1">
      <c r="A81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9" ht="12.75" customHeight="1">
      <c r="A81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9" ht="12.75" customHeight="1">
      <c r="A81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9" ht="12.75" customHeight="1">
      <c r="A81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9" ht="12.75" customHeight="1">
      <c r="A81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9" ht="12.75" customHeight="1">
      <c r="A82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9" ht="12.75" customHeight="1">
      <c r="A82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9" ht="12.75" customHeight="1">
      <c r="A82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9" ht="12.75" customHeight="1">
      <c r="A82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9" ht="12.75" customHeight="1">
      <c r="A82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9" ht="12.75" customHeight="1">
      <c r="A82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9" ht="12.75" customHeight="1">
      <c r="A82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9" ht="12.75" customHeight="1">
      <c r="A82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9" ht="12.75" customHeight="1">
      <c r="A82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9" ht="12.75" customHeight="1">
      <c r="A82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9" ht="12.75" customHeight="1">
      <c r="A83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9" ht="12.75" customHeight="1">
      <c r="A83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9" ht="12.75" customHeight="1">
      <c r="A83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9" ht="12.75" customHeight="1">
      <c r="A83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9" ht="12.75" customHeight="1">
      <c r="A83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9" ht="12.75" customHeight="1">
      <c r="A83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9" ht="12.75" customHeight="1">
      <c r="A83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9" ht="12.75" customHeight="1">
      <c r="A83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9" ht="12.75" customHeight="1">
      <c r="A83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9" ht="12.75" customHeight="1">
      <c r="A83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9" ht="12.75" customHeight="1">
      <c r="A84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9" ht="12.75" customHeight="1">
      <c r="A84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9" ht="12.75" customHeight="1">
      <c r="A84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9" ht="12.75" customHeight="1">
      <c r="A84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9" ht="12.75" customHeight="1">
      <c r="A84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9" ht="12.75" customHeight="1">
      <c r="A84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9" ht="12.75" customHeight="1">
      <c r="A84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9" ht="12.75" customHeight="1">
      <c r="A84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9" ht="12.75" customHeight="1">
      <c r="A84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9" ht="12.75" customHeight="1">
      <c r="A84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9" ht="12.75" customHeight="1">
      <c r="A85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9" ht="12.75" customHeight="1">
      <c r="A85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9" ht="12.75" customHeight="1">
      <c r="A85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9" ht="12.75" customHeight="1">
      <c r="A85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9" ht="12.75" customHeight="1">
      <c r="A85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9" ht="12.75" customHeight="1">
      <c r="A85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9" ht="12.75" customHeight="1">
      <c r="A85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9" ht="12.75" customHeight="1">
      <c r="A85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9" ht="12.75" customHeight="1">
      <c r="A85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9" ht="12.75" customHeight="1">
      <c r="A85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9" ht="12.75" customHeight="1">
      <c r="A86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9" ht="12.75" customHeight="1">
      <c r="A86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9" ht="12.75" customHeight="1">
      <c r="A86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9" ht="12.75" customHeight="1">
      <c r="A86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9" ht="12.75" customHeight="1">
      <c r="A86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9" ht="12.75" customHeight="1">
      <c r="A86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9" ht="12.75" customHeight="1">
      <c r="A86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9" ht="12.75" customHeight="1">
      <c r="A86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9" ht="12.75" customHeight="1">
      <c r="A86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9" ht="12.75" customHeight="1">
      <c r="A86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9" ht="12.75" customHeight="1">
      <c r="A87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9" ht="12.75" customHeight="1">
      <c r="A87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9" ht="12.75" customHeight="1">
      <c r="A87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9" ht="12.75" customHeight="1">
      <c r="A87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9" ht="12.75" customHeight="1">
      <c r="A87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9" ht="12.75" customHeight="1">
      <c r="A87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9" ht="12.75" customHeight="1">
      <c r="A87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9" ht="12.75" customHeight="1">
      <c r="A87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9" ht="12.75" customHeight="1">
      <c r="A87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9" ht="12.75" customHeight="1">
      <c r="A87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9" ht="12.75" customHeight="1">
      <c r="A88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9" ht="12.75" customHeight="1">
      <c r="A88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9" ht="12.75" customHeight="1">
      <c r="A88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9" ht="12.75" customHeight="1">
      <c r="A88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9" ht="12.75" customHeight="1">
      <c r="A88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9" ht="12.75" customHeight="1">
      <c r="A88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9" ht="12.75" customHeight="1">
      <c r="A88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9" ht="12.75" customHeight="1">
      <c r="A887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9" ht="12.75" customHeight="1">
      <c r="A888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9" ht="12.75" customHeight="1">
      <c r="A889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9" ht="12.75" customHeight="1">
      <c r="A890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9" ht="12.75" customHeight="1">
      <c r="A891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9" ht="12.75" customHeight="1">
      <c r="A892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9" ht="12.75" customHeight="1">
      <c r="A893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9" ht="12.75" customHeight="1">
      <c r="A894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9" ht="12.75" customHeight="1">
      <c r="A895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9" ht="12.75" customHeight="1">
      <c r="A896" s="1"/>
      <c s="1"/>
      <c s="1"/>
      <c s="1"/>
      <c s="1"/>
      <c s="97"/>
      <c s="1"/>
      <c s="1"/>
      <c s="1"/>
      <c s="73"/>
      <c s="1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O972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1.42857142857143" hidden="1" customWidth="1"/>
    <col min="3" max="3" width="3.42857142857143" customWidth="1"/>
    <col min="4" max="4" width="8.42857142857143" customWidth="1"/>
    <col min="5" max="5" width="10.8571428571429" customWidth="1"/>
    <col min="6" max="6" width="8.42857142857143" customWidth="1"/>
    <col min="7" max="7" width="10.1428571428571" customWidth="1"/>
    <col min="8" max="8" width="10.7142857142857" customWidth="1"/>
    <col min="9" max="9" width="8.14285714285714" customWidth="1"/>
    <col min="10" max="11" width="4.14285714285714" customWidth="1"/>
    <col min="12" max="14" width="4.57142857142857" customWidth="1"/>
    <col min="15" max="15" width="2.71428571428571" customWidth="1"/>
    <col min="16" max="18" width="4.57142857142857" customWidth="1"/>
    <col min="19" max="19" width="4.71428571428571" customWidth="1"/>
    <col min="20" max="20" width="4" customWidth="1"/>
    <col min="21" max="21" width="14.7142857142857" customWidth="1"/>
    <col min="22" max="40" width="8" customWidth="1"/>
    <col min="41" max="41" width="12.5714285714286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15"/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6.5" customHeight="1">
      <c r="A4" s="1"/>
      <c s="1"/>
      <c s="1"/>
      <c s="23" t="s">
        <v>902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1"/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2.75" customHeight="1" thickBot="1">
      <c r="A7" s="1"/>
      <c s="1"/>
      <c s="1"/>
      <c s="1"/>
      <c s="1"/>
      <c s="97"/>
      <c s="1"/>
      <c s="1"/>
      <c s="1"/>
      <c s="73"/>
      <c s="1"/>
      <c s="191" t="s">
        <v>869</v>
      </c>
      <c s="189"/>
      <c s="189"/>
      <c s="189"/>
      <c s="189"/>
      <c s="189"/>
      <c s="190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31">
        <v>1</v>
      </c>
      <c s="131">
        <v>2</v>
      </c>
      <c s="131">
        <v>3</v>
      </c>
      <c s="137" t="s">
        <v>570</v>
      </c>
      <c s="131">
        <v>4</v>
      </c>
      <c s="131">
        <v>5</v>
      </c>
      <c s="131">
        <v>6</v>
      </c>
      <c s="132" t="s">
        <v>870</v>
      </c>
      <c s="133" t="s">
        <v>821</v>
      </c>
      <c s="134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1" ht="19.5" customHeight="1">
      <c r="A9" s="48">
        <f t="shared" si="0" ref="A9:A23">IF(ISBLANK(S9),"",RANK(S9,S$9:S$25,0))</f>
        <v>1</v>
      </c>
      <c s="48"/>
      <c s="48">
        <v>171</v>
      </c>
      <c s="50" t="s">
        <v>295</v>
      </c>
      <c s="51" t="s">
        <v>903</v>
      </c>
      <c s="52" t="s">
        <v>904</v>
      </c>
      <c s="53" t="s">
        <v>59</v>
      </c>
      <c s="53"/>
      <c s="53" t="s">
        <v>128</v>
      </c>
      <c s="54">
        <f t="shared" si="1" ref="J9:J20">IF(ISBLANK(S9),"",TRUNC(1.82116*(S9+50)^2)-5000)</f>
        <v>991</v>
      </c>
      <c s="70">
        <v>8</v>
      </c>
      <c s="135">
        <v>7.0999999999999996</v>
      </c>
      <c s="135">
        <v>7.3600000000000003</v>
      </c>
      <c s="135">
        <v>7.25</v>
      </c>
      <c s="54">
        <v>10</v>
      </c>
      <c s="135">
        <v>7.0999999999999996</v>
      </c>
      <c s="135">
        <v>7.2999999999999998</v>
      </c>
      <c s="135">
        <v>7.2300000000000004</v>
      </c>
      <c s="45">
        <f t="shared" si="2" ref="S9:S23">MAX(L9:N9,P9:R9)</f>
        <v>7.3600000000000003</v>
      </c>
      <c s="48" t="str">
        <f t="shared" si="3" ref="T9:T23">IF(ISBLANK(S9),"",IF(S9&lt;5.6,"",IF(S9&gt;=8.05,"TSM",IF(S9&gt;=7.65,"SM",IF(S9&gt;=7.2,"KSM",IF(S9&gt;=6.7,"I A",IF(S9&gt;=6.2,"II A",IF(S9&gt;=5.6,"III A"))))))))</f>
        <v>KSM</v>
      </c>
      <c s="130" t="s">
        <v>109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0" spans="1:41" ht="19.5" customHeight="1">
      <c r="A10" s="48">
        <f t="shared" si="0"/>
        <v>2</v>
      </c>
      <c s="48"/>
      <c s="48">
        <v>280</v>
      </c>
      <c s="50" t="s">
        <v>738</v>
      </c>
      <c s="51" t="s">
        <v>905</v>
      </c>
      <c s="52" t="s">
        <v>906</v>
      </c>
      <c s="53" t="s">
        <v>164</v>
      </c>
      <c s="53"/>
      <c s="53" t="s">
        <v>250</v>
      </c>
      <c s="54">
        <f t="shared" si="1"/>
        <v>989</v>
      </c>
      <c s="70">
        <v>15</v>
      </c>
      <c s="135">
        <v>7.1200000000000001</v>
      </c>
      <c s="135">
        <v>7.2300000000000004</v>
      </c>
      <c s="135">
        <v>7.2800000000000002</v>
      </c>
      <c s="54">
        <v>9</v>
      </c>
      <c s="135">
        <v>7.2599999999999998</v>
      </c>
      <c s="135">
        <v>7.3499999999999996</v>
      </c>
      <c s="135">
        <v>7.0999999999999996</v>
      </c>
      <c s="45">
        <f t="shared" si="2"/>
        <v>7.3499999999999996</v>
      </c>
      <c s="48" t="str">
        <f t="shared" si="3"/>
        <v>KSM</v>
      </c>
      <c s="130" t="s">
        <v>207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1" spans="1:41" ht="19.5" customHeight="1">
      <c r="A11" s="48">
        <f t="shared" si="0"/>
        <v>3</v>
      </c>
      <c s="48"/>
      <c s="48">
        <v>232</v>
      </c>
      <c s="50" t="s">
        <v>608</v>
      </c>
      <c s="51" t="s">
        <v>907</v>
      </c>
      <c s="52" t="s">
        <v>908</v>
      </c>
      <c s="53" t="s">
        <v>120</v>
      </c>
      <c s="53" t="s">
        <v>66</v>
      </c>
      <c s="53" t="s">
        <v>196</v>
      </c>
      <c s="54">
        <f t="shared" si="1"/>
        <v>948</v>
      </c>
      <c s="48">
        <v>4</v>
      </c>
      <c s="135">
        <v>6.8799999999999999</v>
      </c>
      <c s="135">
        <v>7.0999999999999996</v>
      </c>
      <c s="135" t="s">
        <v>873</v>
      </c>
      <c s="54">
        <v>8</v>
      </c>
      <c s="135">
        <v>5.6399999999999997</v>
      </c>
      <c s="135" t="s">
        <v>873</v>
      </c>
      <c s="135">
        <v>7.1500000000000004</v>
      </c>
      <c s="45">
        <f t="shared" si="2"/>
        <v>7.1500000000000004</v>
      </c>
      <c s="48" t="str">
        <f t="shared" si="3"/>
        <v>I A</v>
      </c>
      <c s="130" t="s">
        <v>881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2" spans="1:41" ht="19.5" customHeight="1">
      <c r="A12" s="48">
        <f t="shared" si="0"/>
        <v>4</v>
      </c>
      <c s="48"/>
      <c s="48">
        <v>257</v>
      </c>
      <c s="50" t="s">
        <v>909</v>
      </c>
      <c s="51" t="s">
        <v>910</v>
      </c>
      <c s="52" t="s">
        <v>911</v>
      </c>
      <c s="53" t="s">
        <v>912</v>
      </c>
      <c s="53"/>
      <c s="53" t="s">
        <v>67</v>
      </c>
      <c s="54">
        <f t="shared" si="1"/>
        <v>941</v>
      </c>
      <c s="48">
        <v>3</v>
      </c>
      <c s="135" t="s">
        <v>873</v>
      </c>
      <c s="135" t="s">
        <v>873</v>
      </c>
      <c s="135">
        <v>6.8200000000000003</v>
      </c>
      <c s="54">
        <v>7</v>
      </c>
      <c s="135">
        <v>7.1200000000000001</v>
      </c>
      <c s="135" t="s">
        <v>873</v>
      </c>
      <c s="135" t="s">
        <v>873</v>
      </c>
      <c s="45">
        <f t="shared" si="2"/>
        <v>7.1200000000000001</v>
      </c>
      <c s="48" t="str">
        <f t="shared" si="3"/>
        <v>I A</v>
      </c>
      <c s="130" t="s">
        <v>913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3" spans="1:41" ht="19.5" customHeight="1">
      <c r="A13" s="48">
        <f t="shared" si="0"/>
        <v>5</v>
      </c>
      <c s="48"/>
      <c s="48">
        <v>156</v>
      </c>
      <c s="50" t="s">
        <v>692</v>
      </c>
      <c s="51" t="s">
        <v>809</v>
      </c>
      <c s="52" t="s">
        <v>810</v>
      </c>
      <c s="53" t="s">
        <v>126</v>
      </c>
      <c s="53"/>
      <c s="53" t="s">
        <v>128</v>
      </c>
      <c s="54">
        <f t="shared" si="1"/>
        <v>885</v>
      </c>
      <c s="48">
        <v>2</v>
      </c>
      <c s="135">
        <v>6.7199999999999998</v>
      </c>
      <c s="135" t="s">
        <v>99</v>
      </c>
      <c s="135">
        <v>6.79</v>
      </c>
      <c s="54">
        <v>6</v>
      </c>
      <c s="135">
        <v>6.7000000000000002</v>
      </c>
      <c s="135" t="s">
        <v>873</v>
      </c>
      <c s="135">
        <v>6.8499999999999996</v>
      </c>
      <c s="45">
        <f t="shared" si="2"/>
        <v>6.8499999999999996</v>
      </c>
      <c s="48" t="str">
        <f t="shared" si="3"/>
        <v>I A</v>
      </c>
      <c s="130" t="s">
        <v>273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4" spans="1:41" ht="19.5" customHeight="1">
      <c r="A14" s="48">
        <f t="shared" si="0"/>
        <v>6</v>
      </c>
      <c s="48"/>
      <c s="48">
        <v>124</v>
      </c>
      <c s="50" t="s">
        <v>333</v>
      </c>
      <c s="51" t="s">
        <v>918</v>
      </c>
      <c s="52" t="s">
        <v>919</v>
      </c>
      <c s="53" t="s">
        <v>920</v>
      </c>
      <c s="53" t="s">
        <v>53</v>
      </c>
      <c s="53" t="s">
        <v>321</v>
      </c>
      <c s="54">
        <f t="shared" si="1"/>
        <v>871</v>
      </c>
      <c s="70">
        <v>7</v>
      </c>
      <c s="135">
        <v>6.0499999999999998</v>
      </c>
      <c s="139">
        <v>6.1100000000000003</v>
      </c>
      <c s="135">
        <v>6.5300000000000002</v>
      </c>
      <c s="54">
        <v>3</v>
      </c>
      <c s="135">
        <v>6.7800000000000002</v>
      </c>
      <c s="135">
        <v>6.75</v>
      </c>
      <c s="135">
        <v>6.4100000000000001</v>
      </c>
      <c s="45">
        <f t="shared" si="2"/>
        <v>6.7800000000000002</v>
      </c>
      <c s="48" t="str">
        <f t="shared" si="3"/>
        <v>I A</v>
      </c>
      <c s="130" t="s">
        <v>921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5" spans="1:41" ht="19.5" customHeight="1">
      <c r="A15" s="48">
        <f t="shared" si="0"/>
        <v>7</v>
      </c>
      <c s="48"/>
      <c s="48">
        <v>197</v>
      </c>
      <c s="50" t="s">
        <v>482</v>
      </c>
      <c s="51" t="s">
        <v>914</v>
      </c>
      <c s="52" t="s">
        <v>915</v>
      </c>
      <c s="53" t="s">
        <v>259</v>
      </c>
      <c s="53" t="s">
        <v>260</v>
      </c>
      <c s="53" t="s">
        <v>115</v>
      </c>
      <c s="54">
        <f t="shared" si="1"/>
        <v>869</v>
      </c>
      <c s="70">
        <v>9</v>
      </c>
      <c s="135">
        <v>6.6500000000000004</v>
      </c>
      <c s="135" t="s">
        <v>873</v>
      </c>
      <c s="135">
        <v>6.6500000000000004</v>
      </c>
      <c s="54">
        <v>5</v>
      </c>
      <c s="135">
        <v>6.6799999999999997</v>
      </c>
      <c s="135">
        <v>6.7699999999999996</v>
      </c>
      <c s="135"/>
      <c s="45">
        <f t="shared" si="2"/>
        <v>6.7699999999999996</v>
      </c>
      <c s="48" t="str">
        <f t="shared" si="3"/>
        <v>I A</v>
      </c>
      <c s="130" t="s">
        <v>401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6" spans="1:41" ht="19.5" customHeight="1">
      <c r="A16" s="48">
        <f t="shared" si="0"/>
        <v>8</v>
      </c>
      <c s="48"/>
      <c s="48">
        <v>55</v>
      </c>
      <c s="50" t="s">
        <v>494</v>
      </c>
      <c s="51" t="s">
        <v>916</v>
      </c>
      <c s="52" t="s">
        <v>917</v>
      </c>
      <c s="53" t="s">
        <v>59</v>
      </c>
      <c s="53" t="s">
        <v>60</v>
      </c>
      <c s="53"/>
      <c s="54">
        <f t="shared" si="1"/>
        <v>840</v>
      </c>
      <c s="70">
        <v>13</v>
      </c>
      <c s="135" t="s">
        <v>873</v>
      </c>
      <c s="135">
        <v>6.6299999999999999</v>
      </c>
      <c s="135" t="s">
        <v>873</v>
      </c>
      <c s="54">
        <v>4</v>
      </c>
      <c s="135" t="s">
        <v>873</v>
      </c>
      <c s="135">
        <v>6.5199999999999996</v>
      </c>
      <c s="135"/>
      <c s="45">
        <f t="shared" si="2"/>
        <v>6.6299999999999999</v>
      </c>
      <c s="48" t="str">
        <f t="shared" si="3"/>
        <v>II A</v>
      </c>
      <c s="130" t="s">
        <v>803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7" spans="1:41" ht="19.5" customHeight="1">
      <c r="A17" s="48">
        <f t="shared" si="0"/>
        <v>9</v>
      </c>
      <c s="48"/>
      <c s="48">
        <v>48</v>
      </c>
      <c s="50" t="s">
        <v>922</v>
      </c>
      <c s="51" t="s">
        <v>923</v>
      </c>
      <c s="52" t="s">
        <v>924</v>
      </c>
      <c s="53" t="s">
        <v>59</v>
      </c>
      <c s="53" t="s">
        <v>60</v>
      </c>
      <c s="53"/>
      <c s="54">
        <f t="shared" si="1"/>
        <v>805</v>
      </c>
      <c s="70">
        <v>11</v>
      </c>
      <c s="135">
        <v>6.3499999999999996</v>
      </c>
      <c s="135">
        <v>6.46</v>
      </c>
      <c s="135" t="s">
        <v>873</v>
      </c>
      <c s="54">
        <v>2</v>
      </c>
      <c s="135">
        <v>6.3300000000000001</v>
      </c>
      <c s="135"/>
      <c s="135"/>
      <c s="45">
        <f t="shared" si="2"/>
        <v>6.46</v>
      </c>
      <c s="48" t="str">
        <f t="shared" si="3"/>
        <v>II A</v>
      </c>
      <c s="130" t="s">
        <v>93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8" spans="1:41" ht="19.5" customHeight="1">
      <c r="A18" s="48">
        <f t="shared" si="0"/>
        <v>10</v>
      </c>
      <c s="48"/>
      <c s="48">
        <v>125</v>
      </c>
      <c s="50" t="s">
        <v>650</v>
      </c>
      <c s="51" t="s">
        <v>925</v>
      </c>
      <c s="52" t="s">
        <v>753</v>
      </c>
      <c s="53" t="s">
        <v>52</v>
      </c>
      <c s="53" t="s">
        <v>53</v>
      </c>
      <c s="53" t="s">
        <v>321</v>
      </c>
      <c s="54">
        <f t="shared" si="1"/>
        <v>747</v>
      </c>
      <c s="70">
        <v>14</v>
      </c>
      <c s="135">
        <v>5.7800000000000002</v>
      </c>
      <c s="135">
        <v>6.1799999999999997</v>
      </c>
      <c s="135">
        <v>6</v>
      </c>
      <c s="54">
        <v>1</v>
      </c>
      <c s="135" t="s">
        <v>873</v>
      </c>
      <c s="135"/>
      <c s="135"/>
      <c s="45">
        <f t="shared" si="2"/>
        <v>6.1799999999999997</v>
      </c>
      <c s="48" t="str">
        <f t="shared" si="3"/>
        <v>III A</v>
      </c>
      <c s="130" t="s">
        <v>322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19" spans="1:41" ht="19.5" customHeight="1">
      <c r="A19" s="48">
        <f t="shared" si="0"/>
        <v>11</v>
      </c>
      <c s="48"/>
      <c s="48">
        <v>54</v>
      </c>
      <c s="50" t="s">
        <v>926</v>
      </c>
      <c s="51" t="s">
        <v>927</v>
      </c>
      <c s="52" t="s">
        <v>928</v>
      </c>
      <c s="53" t="s">
        <v>59</v>
      </c>
      <c s="53" t="s">
        <v>60</v>
      </c>
      <c s="53"/>
      <c s="54">
        <f t="shared" si="1"/>
        <v>743</v>
      </c>
      <c s="70">
        <v>10</v>
      </c>
      <c s="135">
        <v>4.6500000000000004</v>
      </c>
      <c s="135">
        <v>6.1600000000000001</v>
      </c>
      <c s="135" t="s">
        <v>929</v>
      </c>
      <c s="54"/>
      <c s="135"/>
      <c s="135"/>
      <c s="135"/>
      <c s="45">
        <f t="shared" si="2"/>
        <v>6.1600000000000001</v>
      </c>
      <c s="48" t="str">
        <f t="shared" si="3"/>
        <v>III A</v>
      </c>
      <c s="130" t="s">
        <v>61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0" spans="1:41" ht="19.5" customHeight="1">
      <c r="A20" s="48">
        <f t="shared" si="0"/>
        <v>12</v>
      </c>
      <c s="48"/>
      <c s="48">
        <v>132</v>
      </c>
      <c s="50" t="s">
        <v>930</v>
      </c>
      <c s="51" t="s">
        <v>931</v>
      </c>
      <c s="52" t="s">
        <v>932</v>
      </c>
      <c s="53" t="s">
        <v>45</v>
      </c>
      <c s="53" t="s">
        <v>46</v>
      </c>
      <c s="53" t="s">
        <v>47</v>
      </c>
      <c s="54">
        <f t="shared" si="1"/>
        <v>725</v>
      </c>
      <c s="70">
        <v>5</v>
      </c>
      <c s="135">
        <v>6.0700000000000003</v>
      </c>
      <c s="135">
        <v>5.6399999999999997</v>
      </c>
      <c s="135">
        <v>6.0099999999999998</v>
      </c>
      <c s="54"/>
      <c s="135"/>
      <c s="135"/>
      <c s="135"/>
      <c s="45">
        <f t="shared" si="2"/>
        <v>6.0700000000000003</v>
      </c>
      <c s="48" t="str">
        <f t="shared" si="3"/>
        <v>III A</v>
      </c>
      <c s="130" t="s">
        <v>48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1" spans="1:41" ht="19.5" customHeight="1">
      <c r="A21" s="48">
        <f t="shared" si="0"/>
        <v>13</v>
      </c>
      <c s="48"/>
      <c s="48">
        <v>199</v>
      </c>
      <c s="50" t="s">
        <v>930</v>
      </c>
      <c s="51" t="s">
        <v>933</v>
      </c>
      <c s="52" t="s">
        <v>934</v>
      </c>
      <c s="53" t="s">
        <v>259</v>
      </c>
      <c s="53" t="s">
        <v>260</v>
      </c>
      <c s="53" t="s">
        <v>261</v>
      </c>
      <c s="54"/>
      <c s="70">
        <v>12</v>
      </c>
      <c s="135">
        <v>5.8499999999999996</v>
      </c>
      <c s="135">
        <v>5.7000000000000002</v>
      </c>
      <c s="135">
        <v>5.5499999999999998</v>
      </c>
      <c s="54"/>
      <c s="135"/>
      <c s="135"/>
      <c s="135"/>
      <c s="45">
        <f t="shared" si="2"/>
        <v>5.8499999999999996</v>
      </c>
      <c s="48" t="str">
        <f t="shared" si="3"/>
        <v>III A</v>
      </c>
      <c s="130" t="s">
        <v>262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2" spans="1:41" ht="19.5" customHeight="1">
      <c r="A22" s="48">
        <f t="shared" si="0"/>
        <v>14</v>
      </c>
      <c s="48"/>
      <c s="48">
        <v>12</v>
      </c>
      <c s="50" t="s">
        <v>280</v>
      </c>
      <c s="51" t="s">
        <v>792</v>
      </c>
      <c s="52" t="s">
        <v>793</v>
      </c>
      <c s="53" t="s">
        <v>59</v>
      </c>
      <c s="53" t="s">
        <v>60</v>
      </c>
      <c s="53"/>
      <c s="54"/>
      <c s="48">
        <v>1</v>
      </c>
      <c s="135" t="s">
        <v>873</v>
      </c>
      <c s="135" t="s">
        <v>873</v>
      </c>
      <c s="135">
        <v>4.8399999999999999</v>
      </c>
      <c s="54"/>
      <c s="135"/>
      <c s="135"/>
      <c s="135"/>
      <c s="45">
        <f t="shared" si="2"/>
        <v>4.8399999999999999</v>
      </c>
      <c s="48" t="str">
        <f t="shared" si="3"/>
        <v/>
      </c>
      <c s="130" t="s">
        <v>129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3" spans="1:41" ht="19.5" customHeight="1">
      <c r="A23" s="48">
        <f t="shared" si="0"/>
        <v>15</v>
      </c>
      <c s="48"/>
      <c s="48">
        <v>228</v>
      </c>
      <c s="50" t="s">
        <v>935</v>
      </c>
      <c s="51" t="s">
        <v>936</v>
      </c>
      <c s="52" t="s">
        <v>937</v>
      </c>
      <c s="53" t="s">
        <v>120</v>
      </c>
      <c s="53" t="s">
        <v>229</v>
      </c>
      <c s="53" t="s">
        <v>196</v>
      </c>
      <c s="54"/>
      <c s="70">
        <v>6</v>
      </c>
      <c s="135">
        <v>4.7699999999999996</v>
      </c>
      <c s="135" t="s">
        <v>873</v>
      </c>
      <c s="135" t="s">
        <v>873</v>
      </c>
      <c s="54"/>
      <c s="135"/>
      <c s="135"/>
      <c s="135"/>
      <c s="45">
        <f t="shared" si="2"/>
        <v>4.7699999999999996</v>
      </c>
      <c s="48" t="str">
        <f t="shared" si="3"/>
        <v/>
      </c>
      <c s="130" t="s">
        <v>230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4" spans="1:41" ht="19.5" customHeight="1">
      <c r="A24" s="48"/>
      <c s="48"/>
      <c s="48">
        <v>56</v>
      </c>
      <c s="50" t="s">
        <v>295</v>
      </c>
      <c s="51" t="s">
        <v>938</v>
      </c>
      <c s="52" t="s">
        <v>939</v>
      </c>
      <c s="53" t="s">
        <v>59</v>
      </c>
      <c s="53" t="s">
        <v>60</v>
      </c>
      <c s="53"/>
      <c s="54"/>
      <c s="70">
        <v>16</v>
      </c>
      <c s="135" t="s">
        <v>873</v>
      </c>
      <c s="135" t="s">
        <v>873</v>
      </c>
      <c s="135" t="s">
        <v>873</v>
      </c>
      <c s="54"/>
      <c s="135"/>
      <c s="135"/>
      <c s="135"/>
      <c s="45" t="s">
        <v>940</v>
      </c>
      <c s="48"/>
      <c s="130" t="s">
        <v>93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5" spans="1:41" ht="19.5" customHeight="1">
      <c r="A25" s="48"/>
      <c s="48"/>
      <c s="48">
        <v>47</v>
      </c>
      <c s="50" t="s">
        <v>941</v>
      </c>
      <c s="51" t="s">
        <v>942</v>
      </c>
      <c s="52" t="s">
        <v>943</v>
      </c>
      <c s="53" t="s">
        <v>59</v>
      </c>
      <c s="53" t="s">
        <v>60</v>
      </c>
      <c s="53"/>
      <c s="54"/>
      <c s="48"/>
      <c s="135"/>
      <c s="135"/>
      <c s="135"/>
      <c s="54"/>
      <c s="135"/>
      <c s="135"/>
      <c s="135"/>
      <c s="45" t="s">
        <v>175</v>
      </c>
      <c s="48"/>
      <c s="130" t="s">
        <v>891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60"/>
    </row>
    <row r="26" spans="1:40" ht="12.75" customHeight="1">
      <c r="A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40" ht="12.75" customHeight="1">
      <c r="A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40" ht="12.75" customHeight="1">
      <c r="A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40" ht="12.75" customHeight="1">
      <c r="A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40" ht="12.75" customHeight="1">
      <c r="A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40" ht="12.75" customHeight="1">
      <c r="A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40" ht="12.75" customHeight="1">
      <c r="A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40" ht="12.75" customHeight="1">
      <c r="A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40" ht="12.75" customHeight="1">
      <c r="A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40" ht="12.75" customHeight="1">
      <c r="A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40" ht="12.75" customHeight="1">
      <c r="A2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40" ht="12.75" customHeight="1">
      <c r="A2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40" ht="12.75" customHeight="1">
      <c r="A2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40" ht="12.75" customHeight="1">
      <c r="A2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40" ht="12.75" customHeight="1">
      <c r="A2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40" ht="12.75" customHeight="1">
      <c r="A2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40" ht="12.75" customHeight="1">
      <c r="A2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40" ht="12.75" customHeight="1">
      <c r="A2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40" ht="12.75" customHeight="1">
      <c r="A2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40" ht="12.75" customHeight="1">
      <c r="A2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40" ht="12.75" customHeight="1">
      <c r="A2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40" ht="12.75" customHeight="1">
      <c r="A2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40" ht="12.75" customHeight="1">
      <c r="A2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40" ht="12.75" customHeight="1">
      <c r="A2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40" ht="12.75" customHeight="1">
      <c r="A2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40" ht="12.75" customHeight="1">
      <c r="A2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40" ht="12.75" customHeight="1">
      <c r="A2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40" ht="12.75" customHeight="1">
      <c r="A2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40" ht="12.75" customHeight="1">
      <c r="A2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40" ht="12.75" customHeight="1">
      <c r="A2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40" ht="12.75" customHeight="1">
      <c r="A2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40" ht="12.75" customHeight="1">
      <c r="A2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40" ht="12.75" customHeight="1">
      <c r="A2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40" ht="12.75" customHeight="1">
      <c r="A2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40" ht="12.75" customHeight="1">
      <c r="A2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40" ht="12.75" customHeight="1">
      <c r="A2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40" ht="12.75" customHeight="1">
      <c r="A2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40" ht="12.75" customHeight="1">
      <c r="A2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40" ht="12.75" customHeight="1">
      <c r="A2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40" ht="12.75" customHeight="1">
      <c r="A2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40" ht="12.75" customHeight="1">
      <c r="A2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40" ht="12.75" customHeight="1">
      <c r="A2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40" ht="12.75" customHeight="1">
      <c r="A2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40" ht="12.75" customHeight="1">
      <c r="A2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40" ht="12.75" customHeight="1">
      <c r="A2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40" ht="12.75" customHeight="1">
      <c r="A2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40" ht="12.75" customHeight="1">
      <c r="A2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40" ht="12.75" customHeight="1">
      <c r="A2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40" ht="12.75" customHeight="1">
      <c r="A2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40" ht="12.75" customHeight="1">
      <c r="A2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40" ht="12.75" customHeight="1">
      <c r="A2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40" ht="12.75" customHeight="1">
      <c r="A2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40" ht="12.75" customHeight="1">
      <c r="A2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40" ht="12.75" customHeight="1">
      <c r="A2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40" ht="12.75" customHeight="1">
      <c r="A2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40" ht="12.75" customHeight="1">
      <c r="A2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40" ht="12.75" customHeight="1">
      <c r="A2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40" ht="12.75" customHeight="1">
      <c r="A2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40" ht="12.75" customHeight="1">
      <c r="A2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40" ht="12.75" customHeight="1">
      <c r="A2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40" ht="12.75" customHeight="1">
      <c r="A2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40" ht="12.75" customHeight="1">
      <c r="A2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40" ht="12.75" customHeight="1">
      <c r="A2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40" ht="12.75" customHeight="1">
      <c r="A2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40" ht="12.75" customHeight="1">
      <c r="A2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40" ht="12.75" customHeight="1">
      <c r="A2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40" ht="12.75" customHeight="1">
      <c r="A2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40" ht="12.75" customHeight="1">
      <c r="A2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40" ht="12.75" customHeight="1">
      <c r="A2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40" ht="12.75" customHeight="1">
      <c r="A2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40" ht="12.75" customHeight="1">
      <c r="A2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40" ht="12.75" customHeight="1">
      <c r="A2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40" ht="12.75" customHeight="1">
      <c r="A2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40" ht="12.75" customHeight="1">
      <c r="A2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40" ht="12.75" customHeight="1">
      <c r="A2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40" ht="12.75" customHeight="1">
      <c r="A2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40" ht="12.75" customHeight="1">
      <c r="A2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40" ht="12.75" customHeight="1">
      <c r="A2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40" ht="12.75" customHeight="1">
      <c r="A2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40" ht="12.75" customHeight="1">
      <c r="A2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40" ht="12.75" customHeight="1">
      <c r="A2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40" ht="12.75" customHeight="1">
      <c r="A2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40" ht="12.75" customHeight="1">
      <c r="A2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40" ht="12.75" customHeight="1">
      <c r="A2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40" ht="12.75" customHeight="1">
      <c r="A2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40" ht="12.75" customHeight="1">
      <c r="A2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40" ht="12.75" customHeight="1">
      <c r="A2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40" ht="12.75" customHeight="1">
      <c r="A2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40" ht="12.75" customHeight="1">
      <c r="A2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40" ht="12.75" customHeight="1">
      <c r="A2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40" ht="12.75" customHeight="1">
      <c r="A2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40" ht="12.75" customHeight="1">
      <c r="A2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40" ht="12.75" customHeight="1">
      <c r="A2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40" ht="12.75" customHeight="1">
      <c r="A2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40" ht="12.75" customHeight="1">
      <c r="A2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40" ht="12.75" customHeight="1">
      <c r="A2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40" ht="12.75" customHeight="1">
      <c r="A2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40" ht="12.75" customHeight="1">
      <c r="A2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40" ht="12.75" customHeight="1">
      <c r="A2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40" ht="12.75" customHeight="1">
      <c r="A2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40" ht="12.75" customHeight="1">
      <c r="A2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40" ht="12.75" customHeight="1">
      <c r="A2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40" ht="12.75" customHeight="1">
      <c r="A2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40" ht="12.75" customHeight="1">
      <c r="A2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40" ht="12.75" customHeight="1">
      <c r="A2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40" ht="12.75" customHeight="1">
      <c r="A3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40" ht="12.75" customHeight="1">
      <c r="A3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40" ht="12.75" customHeight="1">
      <c r="A3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40" ht="12.75" customHeight="1">
      <c r="A3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40" ht="12.75" customHeight="1">
      <c r="A3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40" ht="12.75" customHeight="1">
      <c r="A3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40" ht="12.75" customHeight="1">
      <c r="A3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40" ht="12.75" customHeight="1">
      <c r="A3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40" ht="12.75" customHeight="1">
      <c r="A3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40" ht="12.75" customHeight="1">
      <c r="A3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40" ht="12.75" customHeight="1">
      <c r="A3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40" ht="12.75" customHeight="1">
      <c r="A3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40" ht="12.75" customHeight="1">
      <c r="A3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40" ht="12.75" customHeight="1">
      <c r="A3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40" ht="12.75" customHeight="1">
      <c r="A3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40" ht="12.75" customHeight="1">
      <c r="A3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40" ht="12.75" customHeight="1">
      <c r="A3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40" ht="12.75" customHeight="1">
      <c r="A3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40" ht="12.75" customHeight="1">
      <c r="A3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40" ht="12.75" customHeight="1">
      <c r="A3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40" ht="12.75" customHeight="1">
      <c r="A3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40" ht="12.75" customHeight="1">
      <c r="A3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40" ht="12.75" customHeight="1">
      <c r="A3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40" ht="12.75" customHeight="1">
      <c r="A3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40" ht="12.75" customHeight="1">
      <c r="A3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40" ht="12.75" customHeight="1">
      <c r="A3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40" ht="12.75" customHeight="1">
      <c r="A3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40" ht="12.75" customHeight="1">
      <c r="A3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40" ht="12.75" customHeight="1">
      <c r="A3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40" ht="12.75" customHeight="1">
      <c r="A3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40" ht="12.75" customHeight="1">
      <c r="A3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40" ht="12.75" customHeight="1">
      <c r="A3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40" ht="12.75" customHeight="1">
      <c r="A3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40" ht="12.75" customHeight="1">
      <c r="A3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40" ht="12.75" customHeight="1">
      <c r="A3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40" ht="12.75" customHeight="1">
      <c r="A3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40" ht="12.75" customHeight="1">
      <c r="A3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40" ht="12.75" customHeight="1">
      <c r="A3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40" ht="12.75" customHeight="1">
      <c r="A3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40" ht="12.75" customHeight="1">
      <c r="A3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40" ht="12.75" customHeight="1">
      <c r="A3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40" ht="12.75" customHeight="1">
      <c r="A3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40" ht="12.75" customHeight="1">
      <c r="A3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40" ht="12.75" customHeight="1">
      <c r="A3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40" ht="12.75" customHeight="1">
      <c r="A3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40" ht="12.75" customHeight="1">
      <c r="A3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40" ht="12.75" customHeight="1">
      <c r="A3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40" ht="12.75" customHeight="1">
      <c r="A3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40" ht="12.75" customHeight="1">
      <c r="A3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40" ht="12.75" customHeight="1">
      <c r="A3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40" ht="12.75" customHeight="1">
      <c r="A3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40" ht="12.75" customHeight="1">
      <c r="A3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40" ht="12.75" customHeight="1">
      <c r="A3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40" ht="12.75" customHeight="1">
      <c r="A3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40" ht="12.75" customHeight="1">
      <c r="A3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40" ht="12.75" customHeight="1">
      <c r="A3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40" ht="12.75" customHeight="1">
      <c r="A3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40" ht="12.75" customHeight="1">
      <c r="A3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40" ht="12.75" customHeight="1">
      <c r="A3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40" ht="12.75" customHeight="1">
      <c r="A3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40" ht="12.75" customHeight="1">
      <c r="A3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40" ht="12.75" customHeight="1">
      <c r="A3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40" ht="12.75" customHeight="1">
      <c r="A3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40" ht="12.75" customHeight="1">
      <c r="A3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40" ht="12.75" customHeight="1">
      <c r="A3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40" ht="12.75" customHeight="1">
      <c r="A3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40" ht="12.75" customHeight="1">
      <c r="A3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40" ht="12.75" customHeight="1">
      <c r="A3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40" ht="12.75" customHeight="1">
      <c r="A3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40" ht="12.75" customHeight="1">
      <c r="A3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40" ht="12.75" customHeight="1">
      <c r="A3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40" ht="12.75" customHeight="1">
      <c r="A3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40" ht="12.75" customHeight="1">
      <c r="A3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40" ht="12.75" customHeight="1">
      <c r="A3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40" ht="12.75" customHeight="1">
      <c r="A3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40" ht="12.75" customHeight="1">
      <c r="A3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40" ht="12.75" customHeight="1">
      <c r="A3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40" ht="12.75" customHeight="1">
      <c r="A3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40" ht="12.75" customHeight="1">
      <c r="A3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40" ht="12.75" customHeight="1">
      <c r="A3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40" ht="12.75" customHeight="1">
      <c r="A3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40" ht="12.75" customHeight="1">
      <c r="A3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40" ht="12.75" customHeight="1">
      <c r="A3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40" ht="12.75" customHeight="1">
      <c r="A3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40" ht="12.75" customHeight="1">
      <c r="A3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40" ht="12.75" customHeight="1">
      <c r="A3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40" ht="12.75" customHeight="1">
      <c r="A3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40" ht="12.75" customHeight="1">
      <c r="A3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40" ht="12.75" customHeight="1">
      <c r="A3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40" ht="12.75" customHeight="1">
      <c r="A3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40" ht="12.75" customHeight="1">
      <c r="A3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40" ht="12.75" customHeight="1">
      <c r="A3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40" ht="12.75" customHeight="1">
      <c r="A3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40" ht="12.75" customHeight="1">
      <c r="A3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40" ht="12.75" customHeight="1">
      <c r="A3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40" ht="12.75" customHeight="1">
      <c r="A3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40" ht="12.75" customHeight="1">
      <c r="A3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40" ht="12.75" customHeight="1">
      <c r="A3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40" ht="12.75" customHeight="1">
      <c r="A3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40" ht="12.75" customHeight="1">
      <c r="A3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40" ht="12.75" customHeight="1">
      <c r="A4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40" ht="12.75" customHeight="1">
      <c r="A4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40" ht="12.75" customHeight="1">
      <c r="A4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40" ht="12.75" customHeight="1">
      <c r="A4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40" ht="12.75" customHeight="1">
      <c r="A4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40" ht="12.75" customHeight="1">
      <c r="A4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40" ht="12.75" customHeight="1">
      <c r="A4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40" ht="12.75" customHeight="1">
      <c r="A4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40" ht="12.75" customHeight="1">
      <c r="A4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40" ht="12.75" customHeight="1">
      <c r="A4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40" ht="12.75" customHeight="1">
      <c r="A4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40" ht="12.75" customHeight="1">
      <c r="A4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40" ht="12.75" customHeight="1">
      <c r="A4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40" ht="12.75" customHeight="1">
      <c r="A4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40" ht="12.75" customHeight="1">
      <c r="A4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40" ht="12.75" customHeight="1">
      <c r="A4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40" ht="12.75" customHeight="1">
      <c r="A4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40" ht="12.75" customHeight="1">
      <c r="A4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40" ht="12.75" customHeight="1">
      <c r="A4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40" ht="12.75" customHeight="1">
      <c r="A4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40" ht="12.75" customHeight="1">
      <c r="A4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40" ht="12.75" customHeight="1">
      <c r="A4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40" ht="12.75" customHeight="1">
      <c r="A4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40" ht="12.75" customHeight="1">
      <c r="A4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40" ht="12.75" customHeight="1">
      <c r="A4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40" ht="12.75" customHeight="1">
      <c r="A4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40" ht="12.75" customHeight="1">
      <c r="A4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40" ht="12.75" customHeight="1">
      <c r="A4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40" ht="12.75" customHeight="1">
      <c r="A4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40" ht="12.75" customHeight="1">
      <c r="A4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40" ht="12.75" customHeight="1">
      <c r="A4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40" ht="12.75" customHeight="1">
      <c r="A4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40" ht="12.75" customHeight="1">
      <c r="A4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40" ht="12.75" customHeight="1">
      <c r="A4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40" ht="12.75" customHeight="1">
      <c r="A4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40" ht="12.75" customHeight="1">
      <c r="A4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40" ht="12.75" customHeight="1">
      <c r="A4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40" ht="12.75" customHeight="1">
      <c r="A4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40" ht="12.75" customHeight="1">
      <c r="A4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40" ht="12.75" customHeight="1">
      <c r="A4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40" ht="12.75" customHeight="1">
      <c r="A4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40" ht="12.75" customHeight="1">
      <c r="A4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40" ht="12.75" customHeight="1">
      <c r="A4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40" ht="12.75" customHeight="1">
      <c r="A4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40" ht="12.75" customHeight="1">
      <c r="A4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40" ht="12.75" customHeight="1">
      <c r="A4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40" ht="12.75" customHeight="1">
      <c r="A4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40" ht="12.75" customHeight="1">
      <c r="A4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40" ht="12.75" customHeight="1">
      <c r="A4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40" ht="12.75" customHeight="1">
      <c r="A4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40" ht="12.75" customHeight="1">
      <c r="A4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40" ht="12.75" customHeight="1">
      <c r="A4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40" ht="12.75" customHeight="1">
      <c r="A4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40" ht="12.75" customHeight="1">
      <c r="A4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40" ht="12.75" customHeight="1">
      <c r="A4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40" ht="12.75" customHeight="1">
      <c r="A4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40" ht="12.75" customHeight="1">
      <c r="A4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40" ht="12.75" customHeight="1">
      <c r="A4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40" ht="12.75" customHeight="1">
      <c r="A4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40" ht="12.75" customHeight="1">
      <c r="A4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40" ht="12.75" customHeight="1">
      <c r="A4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40" ht="12.75" customHeight="1">
      <c r="A4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40" ht="12.75" customHeight="1">
      <c r="A4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40" ht="12.75" customHeight="1">
      <c r="A4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40" ht="12.75" customHeight="1">
      <c r="A4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40" ht="12.75" customHeight="1">
      <c r="A4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40" ht="12.75" customHeight="1">
      <c r="A4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40" ht="12.75" customHeight="1">
      <c r="A4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40" ht="12.75" customHeight="1">
      <c r="A4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40" ht="12.75" customHeight="1">
      <c r="A4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40" ht="12.75" customHeight="1">
      <c r="A4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40" ht="12.75" customHeight="1">
      <c r="A4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40" ht="12.75" customHeight="1">
      <c r="A4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40" ht="12.75" customHeight="1">
      <c r="A4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40" ht="12.75" customHeight="1">
      <c r="A4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40" ht="12.75" customHeight="1">
      <c r="A4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40" ht="12.75" customHeight="1">
      <c r="A4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40" ht="12.75" customHeight="1">
      <c r="A4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40" ht="12.75" customHeight="1">
      <c r="A4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40" ht="12.75" customHeight="1">
      <c r="A4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40" ht="12.75" customHeight="1">
      <c r="A4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40" ht="12.75" customHeight="1">
      <c r="A4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40" ht="12.75" customHeight="1">
      <c r="A4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40" ht="12.75" customHeight="1">
      <c r="A4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40" ht="12.75" customHeight="1">
      <c r="A4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40" ht="12.75" customHeight="1">
      <c r="A4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40" ht="12.75" customHeight="1">
      <c r="A4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40" ht="12.75" customHeight="1">
      <c r="A4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40" ht="12.75" customHeight="1">
      <c r="A4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40" ht="12.75" customHeight="1">
      <c r="A4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40" ht="12.75" customHeight="1">
      <c r="A4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40" ht="12.75" customHeight="1">
      <c r="A4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40" ht="12.75" customHeight="1">
      <c r="A4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40" ht="12.75" customHeight="1">
      <c r="A4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40" ht="12.75" customHeight="1">
      <c r="A4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40" ht="12.75" customHeight="1">
      <c r="A4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40" ht="12.75" customHeight="1">
      <c r="A4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40" ht="12.75" customHeight="1">
      <c r="A4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40" ht="12.75" customHeight="1">
      <c r="A4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40" ht="12.75" customHeight="1">
      <c r="A4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40" ht="12.75" customHeight="1">
      <c r="A5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40" ht="12.75" customHeight="1">
      <c r="A5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40" ht="12.75" customHeight="1">
      <c r="A5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40" ht="12.75" customHeight="1">
      <c r="A5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40" ht="12.75" customHeight="1">
      <c r="A5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40" ht="12.75" customHeight="1">
      <c r="A5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40" ht="12.75" customHeight="1">
      <c r="A5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40" ht="12.75" customHeight="1">
      <c r="A5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40" ht="12.75" customHeight="1">
      <c r="A5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40" ht="12.75" customHeight="1">
      <c r="A5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40" ht="12.75" customHeight="1">
      <c r="A5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40" ht="12.75" customHeight="1">
      <c r="A5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40" ht="12.75" customHeight="1">
      <c r="A5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40" ht="12.75" customHeight="1">
      <c r="A5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40" ht="12.75" customHeight="1">
      <c r="A5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40" ht="12.75" customHeight="1">
      <c r="A5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40" ht="12.75" customHeight="1">
      <c r="A5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40" ht="12.75" customHeight="1">
      <c r="A5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40" ht="12.75" customHeight="1">
      <c r="A5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40" ht="12.75" customHeight="1">
      <c r="A5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40" ht="12.75" customHeight="1">
      <c r="A5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40" ht="12.75" customHeight="1">
      <c r="A5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40" ht="12.75" customHeight="1">
      <c r="A5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40" ht="12.75" customHeight="1">
      <c r="A5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40" ht="12.75" customHeight="1">
      <c r="A5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40" ht="12.75" customHeight="1">
      <c r="A5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40" ht="12.75" customHeight="1">
      <c r="A5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40" ht="12.75" customHeight="1">
      <c r="A5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40" ht="12.75" customHeight="1">
      <c r="A5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40" ht="12.75" customHeight="1">
      <c r="A5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40" ht="12.75" customHeight="1">
      <c r="A5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40" ht="12.75" customHeight="1">
      <c r="A5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40" ht="12.75" customHeight="1">
      <c r="A5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40" ht="12.75" customHeight="1">
      <c r="A5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40" ht="12.75" customHeight="1">
      <c r="A5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40" ht="12.75" customHeight="1">
      <c r="A5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40" ht="12.75" customHeight="1">
      <c r="A5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40" ht="12.75" customHeight="1">
      <c r="A5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40" ht="12.75" customHeight="1">
      <c r="A5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40" ht="12.75" customHeight="1">
      <c r="A5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40" ht="12.75" customHeight="1">
      <c r="A5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40" ht="12.75" customHeight="1">
      <c r="A5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40" ht="12.75" customHeight="1">
      <c r="A5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40" ht="12.75" customHeight="1">
      <c r="A5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40" ht="12.75" customHeight="1">
      <c r="A5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40" ht="12.75" customHeight="1">
      <c r="A5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40" ht="12.75" customHeight="1">
      <c r="A5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40" ht="12.75" customHeight="1">
      <c r="A5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40" ht="12.75" customHeight="1">
      <c r="A5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40" ht="12.75" customHeight="1">
      <c r="A5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40" ht="12.75" customHeight="1">
      <c r="A5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40" ht="12.75" customHeight="1">
      <c r="A5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40" ht="12.75" customHeight="1">
      <c r="A5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40" ht="12.75" customHeight="1">
      <c r="A5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40" ht="12.75" customHeight="1">
      <c r="A5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40" ht="12.75" customHeight="1">
      <c r="A5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40" ht="12.75" customHeight="1">
      <c r="A5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40" ht="12.75" customHeight="1">
      <c r="A5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40" ht="12.75" customHeight="1">
      <c r="A5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40" ht="12.75" customHeight="1">
      <c r="A5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40" ht="12.75" customHeight="1">
      <c r="A5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40" ht="12.75" customHeight="1">
      <c r="A5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40" ht="12.75" customHeight="1">
      <c r="A5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40" ht="12.75" customHeight="1">
      <c r="A5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40" ht="12.75" customHeight="1">
      <c r="A5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40" ht="12.75" customHeight="1">
      <c r="A5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40" ht="12.75" customHeight="1">
      <c r="A5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40" ht="12.75" customHeight="1">
      <c r="A5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40" ht="12.75" customHeight="1">
      <c r="A5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40" ht="12.75" customHeight="1">
      <c r="A5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40" ht="12.75" customHeight="1">
      <c r="A5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40" ht="12.75" customHeight="1">
      <c r="A5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40" ht="12.75" customHeight="1">
      <c r="A5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40" ht="12.75" customHeight="1">
      <c r="A5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40" ht="12.75" customHeight="1">
      <c r="A5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40" ht="12.75" customHeight="1">
      <c r="A5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40" ht="12.75" customHeight="1">
      <c r="A5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40" ht="12.75" customHeight="1">
      <c r="A5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40" ht="12.75" customHeight="1">
      <c r="A5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40" ht="12.75" customHeight="1">
      <c r="A5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40" ht="12.75" customHeight="1">
      <c r="A5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40" ht="12.75" customHeight="1">
      <c r="A5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40" ht="12.75" customHeight="1">
      <c r="A5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40" ht="12.75" customHeight="1">
      <c r="A5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40" ht="12.75" customHeight="1">
      <c r="A5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40" ht="12.75" customHeight="1">
      <c r="A5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40" ht="12.75" customHeight="1">
      <c r="A5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40" ht="12.75" customHeight="1">
      <c r="A5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40" ht="12.75" customHeight="1">
      <c r="A5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40" ht="12.75" customHeight="1">
      <c r="A5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40" ht="12.75" customHeight="1">
      <c r="A5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40" ht="12.75" customHeight="1">
      <c r="A5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40" ht="12.75" customHeight="1">
      <c r="A5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40" ht="12.75" customHeight="1">
      <c r="A5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40" ht="12.75" customHeight="1">
      <c r="A5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40" ht="12.75" customHeight="1">
      <c r="A5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40" ht="12.75" customHeight="1">
      <c r="A5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40" ht="12.75" customHeight="1">
      <c r="A5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40" ht="12.75" customHeight="1">
      <c r="A5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40" ht="12.75" customHeight="1">
      <c r="A5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40" ht="12.75" customHeight="1">
      <c r="A6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40" ht="12.75" customHeight="1">
      <c r="A6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40" ht="12.75" customHeight="1">
      <c r="A6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40" ht="12.75" customHeight="1">
      <c r="A6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40" ht="12.75" customHeight="1">
      <c r="A6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40" ht="12.75" customHeight="1">
      <c r="A6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40" ht="12.75" customHeight="1">
      <c r="A6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40" ht="12.75" customHeight="1">
      <c r="A6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40" ht="12.75" customHeight="1">
      <c r="A6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40" ht="12.75" customHeight="1">
      <c r="A6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40" ht="12.75" customHeight="1">
      <c r="A6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40" ht="12.75" customHeight="1">
      <c r="A6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40" ht="12.75" customHeight="1">
      <c r="A6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40" ht="12.75" customHeight="1">
      <c r="A6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40" ht="12.75" customHeight="1">
      <c r="A6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40" ht="12.75" customHeight="1">
      <c r="A6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40" ht="12.75" customHeight="1">
      <c r="A6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40" ht="12.75" customHeight="1">
      <c r="A6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40" ht="12.75" customHeight="1">
      <c r="A6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40" ht="12.75" customHeight="1">
      <c r="A6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40" ht="12.75" customHeight="1">
      <c r="A6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40" ht="12.75" customHeight="1">
      <c r="A6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40" ht="12.75" customHeight="1">
      <c r="A6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40" ht="12.75" customHeight="1">
      <c r="A6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40" ht="12.75" customHeight="1">
      <c r="A6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40" ht="12.75" customHeight="1">
      <c r="A6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40" ht="12.75" customHeight="1">
      <c r="A6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40" ht="12.75" customHeight="1">
      <c r="A6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40" ht="12.75" customHeight="1">
      <c r="A6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40" ht="12.75" customHeight="1">
      <c r="A6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40" ht="12.75" customHeight="1">
      <c r="A6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40" ht="12.75" customHeight="1">
      <c r="A6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40" ht="12.75" customHeight="1">
      <c r="A6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40" ht="12.75" customHeight="1">
      <c r="A6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40" ht="12.75" customHeight="1">
      <c r="A6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40" ht="12.75" customHeight="1">
      <c r="A6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40" ht="12.75" customHeight="1">
      <c r="A6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40" ht="12.75" customHeight="1">
      <c r="A6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40" ht="12.75" customHeight="1">
      <c r="A6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40" ht="12.75" customHeight="1">
      <c r="A6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40" ht="12.75" customHeight="1">
      <c r="A6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40" ht="12.75" customHeight="1">
      <c r="A6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40" ht="12.75" customHeight="1">
      <c r="A6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40" ht="12.75" customHeight="1">
      <c r="A6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40" ht="12.75" customHeight="1">
      <c r="A6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40" ht="12.75" customHeight="1">
      <c r="A6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40" ht="12.75" customHeight="1">
      <c r="A6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40" ht="12.75" customHeight="1">
      <c r="A6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40" ht="12.75" customHeight="1">
      <c r="A6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40" ht="12.75" customHeight="1">
      <c r="A6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40" ht="12.75" customHeight="1">
      <c r="A6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40" ht="12.75" customHeight="1">
      <c r="A6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40" ht="12.75" customHeight="1">
      <c r="A6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40" ht="12.75" customHeight="1">
      <c r="A6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40" ht="12.75" customHeight="1">
      <c r="A6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40" ht="12.75" customHeight="1">
      <c r="A6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40" ht="12.75" customHeight="1">
      <c r="A6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40" ht="12.75" customHeight="1">
      <c r="A6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40" ht="12.75" customHeight="1">
      <c r="A6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40" ht="12.75" customHeight="1">
      <c r="A6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40" ht="12.75" customHeight="1">
      <c r="A6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40" ht="12.75" customHeight="1">
      <c r="A6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40" ht="12.75" customHeight="1">
      <c r="A6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40" ht="12.75" customHeight="1">
      <c r="A6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40" ht="12.75" customHeight="1">
      <c r="A6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40" ht="12.75" customHeight="1">
      <c r="A6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40" ht="12.75" customHeight="1">
      <c r="A6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40" ht="12.75" customHeight="1">
      <c r="A6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40" ht="12.75" customHeight="1">
      <c r="A6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40" ht="12.75" customHeight="1">
      <c r="A6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40" ht="12.75" customHeight="1">
      <c r="A6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40" ht="12.75" customHeight="1">
      <c r="A6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40" ht="12.75" customHeight="1">
      <c r="A6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40" ht="12.75" customHeight="1">
      <c r="A6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40" ht="12.75" customHeight="1">
      <c r="A6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40" ht="12.75" customHeight="1">
      <c r="A6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40" ht="12.75" customHeight="1">
      <c r="A6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40" ht="12.75" customHeight="1">
      <c r="A6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40" ht="12.75" customHeight="1">
      <c r="A6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40" ht="12.75" customHeight="1">
      <c r="A6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40" ht="12.75" customHeight="1">
      <c r="A6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40" ht="12.75" customHeight="1">
      <c r="A6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40" ht="12.75" customHeight="1">
      <c r="A6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40" ht="12.75" customHeight="1">
      <c r="A6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40" ht="12.75" customHeight="1">
      <c r="A6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40" ht="12.75" customHeight="1">
      <c r="A6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40" ht="12.75" customHeight="1">
      <c r="A6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40" ht="12.75" customHeight="1">
      <c r="A6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40" ht="12.75" customHeight="1">
      <c r="A6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40" ht="12.75" customHeight="1">
      <c r="A6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40" ht="12.75" customHeight="1">
      <c r="A6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40" ht="12.75" customHeight="1">
      <c r="A6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40" ht="12.75" customHeight="1">
      <c r="A6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40" ht="12.75" customHeight="1">
      <c r="A6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40" ht="12.75" customHeight="1">
      <c r="A6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40" ht="12.75" customHeight="1">
      <c r="A6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40" ht="12.75" customHeight="1">
      <c r="A6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40" ht="12.75" customHeight="1">
      <c r="A6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40" ht="12.75" customHeight="1">
      <c r="A6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40" ht="12.75" customHeight="1">
      <c r="A6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40" ht="12.75" customHeight="1">
      <c r="A7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40" ht="12.75" customHeight="1">
      <c r="A7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40" ht="12.75" customHeight="1">
      <c r="A7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40" ht="12.75" customHeight="1">
      <c r="A7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40" ht="12.75" customHeight="1">
      <c r="A7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40" ht="12.75" customHeight="1">
      <c r="A7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40" ht="12.75" customHeight="1">
      <c r="A7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40" ht="12.75" customHeight="1">
      <c r="A7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40" ht="12.75" customHeight="1">
      <c r="A7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40" ht="12.75" customHeight="1">
      <c r="A7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40" ht="12.75" customHeight="1">
      <c r="A7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40" ht="12.75" customHeight="1">
      <c r="A7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40" ht="12.75" customHeight="1">
      <c r="A7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40" ht="12.75" customHeight="1">
      <c r="A7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40" ht="12.75" customHeight="1">
      <c r="A7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40" ht="12.75" customHeight="1">
      <c r="A7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40" ht="12.75" customHeight="1">
      <c r="A7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40" ht="12.75" customHeight="1">
      <c r="A7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40" ht="12.75" customHeight="1">
      <c r="A7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40" ht="12.75" customHeight="1">
      <c r="A7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40" ht="12.75" customHeight="1">
      <c r="A7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40" ht="12.75" customHeight="1">
      <c r="A7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40" ht="12.75" customHeight="1">
      <c r="A7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40" ht="12.75" customHeight="1">
      <c r="A7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40" ht="12.75" customHeight="1">
      <c r="A7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40" ht="12.75" customHeight="1">
      <c r="A7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40" ht="12.75" customHeight="1">
      <c r="A7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40" ht="12.75" customHeight="1">
      <c r="A7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40" ht="12.75" customHeight="1">
      <c r="A7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40" ht="12.75" customHeight="1">
      <c r="A7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40" ht="12.75" customHeight="1">
      <c r="A7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40" ht="12.75" customHeight="1">
      <c r="A7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40" ht="12.75" customHeight="1">
      <c r="A7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40" ht="12.75" customHeight="1">
      <c r="A7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40" ht="12.75" customHeight="1">
      <c r="A7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40" ht="12.75" customHeight="1">
      <c r="A7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40" ht="12.75" customHeight="1">
      <c r="A7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40" ht="12.75" customHeight="1">
      <c r="A7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40" ht="12.75" customHeight="1">
      <c r="A7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40" ht="12.75" customHeight="1">
      <c r="A7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40" ht="12.75" customHeight="1">
      <c r="A7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40" ht="12.75" customHeight="1">
      <c r="A7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40" ht="12.75" customHeight="1">
      <c r="A7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40" ht="12.75" customHeight="1">
      <c r="A7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40" ht="12.75" customHeight="1">
      <c r="A7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40" ht="12.75" customHeight="1">
      <c r="A7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40" ht="12.75" customHeight="1">
      <c r="A7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40" ht="12.75" customHeight="1">
      <c r="A7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40" ht="12.75" customHeight="1">
      <c r="A7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40" ht="12.75" customHeight="1">
      <c r="A7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40" ht="12.75" customHeight="1">
      <c r="A7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40" ht="12.75" customHeight="1">
      <c r="A7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40" ht="12.75" customHeight="1">
      <c r="A7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40" ht="12.75" customHeight="1">
      <c r="A7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40" ht="12.75" customHeight="1">
      <c r="A7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40" ht="12.75" customHeight="1">
      <c r="A7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40" ht="12.75" customHeight="1">
      <c r="A7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40" ht="12.75" customHeight="1">
      <c r="A7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40" ht="12.75" customHeight="1">
      <c r="A7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40" ht="12.75" customHeight="1">
      <c r="A7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40" ht="12.75" customHeight="1">
      <c r="A7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40" ht="12.75" customHeight="1">
      <c r="A7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40" ht="12.75" customHeight="1">
      <c r="A7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40" ht="12.75" customHeight="1">
      <c r="A7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40" ht="12.75" customHeight="1">
      <c r="A7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40" ht="12.75" customHeight="1">
      <c r="A7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40" ht="12.75" customHeight="1">
      <c r="A7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40" ht="12.75" customHeight="1">
      <c r="A7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40" ht="12.75" customHeight="1">
      <c r="A7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40" ht="12.75" customHeight="1">
      <c r="A7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40" ht="12.75" customHeight="1">
      <c r="A7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40" ht="12.75" customHeight="1">
      <c r="A7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40" ht="12.75" customHeight="1">
      <c r="A7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40" ht="12.75" customHeight="1">
      <c r="A7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40" ht="12.75" customHeight="1">
      <c r="A7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40" ht="12.75" customHeight="1">
      <c r="A7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40" ht="12.75" customHeight="1">
      <c r="A7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40" ht="12.75" customHeight="1">
      <c r="A7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40" ht="12.75" customHeight="1">
      <c r="A7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40" ht="12.75" customHeight="1">
      <c r="A7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40" ht="12.75" customHeight="1">
      <c r="A7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40" ht="12.75" customHeight="1">
      <c r="A7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40" ht="12.75" customHeight="1">
      <c r="A7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40" ht="12.75" customHeight="1">
      <c r="A7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40" ht="12.75" customHeight="1">
      <c r="A7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40" ht="12.75" customHeight="1">
      <c r="A7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40" ht="12.75" customHeight="1">
      <c r="A7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40" ht="12.75" customHeight="1">
      <c r="A7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40" ht="12.75" customHeight="1">
      <c r="A7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40" ht="12.75" customHeight="1">
      <c r="A7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40" ht="12.75" customHeight="1">
      <c r="A7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40" ht="12.75" customHeight="1">
      <c r="A7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40" ht="12.75" customHeight="1">
      <c r="A7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40" ht="12.75" customHeight="1">
      <c r="A7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40" ht="12.75" customHeight="1">
      <c r="A7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40" ht="12.75" customHeight="1">
      <c r="A7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40" ht="12.75" customHeight="1">
      <c r="A7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40" ht="12.75" customHeight="1">
      <c r="A7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40" ht="12.75" customHeight="1">
      <c r="A7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40" ht="12.75" customHeight="1">
      <c r="A7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40" ht="12.75" customHeight="1">
      <c r="A8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40" ht="12.75" customHeight="1">
      <c r="A8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40" ht="12.75" customHeight="1">
      <c r="A8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40" ht="12.75" customHeight="1">
      <c r="A8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40" ht="12.75" customHeight="1">
      <c r="A8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40" ht="12.75" customHeight="1">
      <c r="A8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40" ht="12.75" customHeight="1">
      <c r="A8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40" ht="12.75" customHeight="1">
      <c r="A8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40" ht="12.75" customHeight="1">
      <c r="A8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40" ht="12.75" customHeight="1">
      <c r="A8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40" ht="12.75" customHeight="1">
      <c r="A8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40" ht="12.75" customHeight="1">
      <c r="A8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40" ht="12.75" customHeight="1">
      <c r="A8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40" ht="12.75" customHeight="1">
      <c r="A8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40" ht="12.75" customHeight="1">
      <c r="A8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40" ht="12.75" customHeight="1">
      <c r="A8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40" ht="12.75" customHeight="1">
      <c r="A8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40" ht="12.75" customHeight="1">
      <c r="A8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40" ht="12.75" customHeight="1">
      <c r="A8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40" ht="12.75" customHeight="1">
      <c r="A8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40" ht="12.75" customHeight="1">
      <c r="A8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40" ht="12.75" customHeight="1">
      <c r="A8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40" ht="12.75" customHeight="1">
      <c r="A8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40" ht="12.75" customHeight="1">
      <c r="A8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40" ht="12.75" customHeight="1">
      <c r="A8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40" ht="12.75" customHeight="1">
      <c r="A8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40" ht="12.75" customHeight="1">
      <c r="A8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40" ht="12.75" customHeight="1">
      <c r="A8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40" ht="12.75" customHeight="1">
      <c r="A8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40" ht="12.75" customHeight="1">
      <c r="A8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40" ht="12.75" customHeight="1">
      <c r="A8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40" ht="12.75" customHeight="1">
      <c r="A8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40" ht="12.75" customHeight="1">
      <c r="A8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40" ht="12.75" customHeight="1">
      <c r="A8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40" ht="12.75" customHeight="1">
      <c r="A8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40" ht="12.75" customHeight="1">
      <c r="A8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40" ht="12.75" customHeight="1">
      <c r="A8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40" ht="12.75" customHeight="1">
      <c r="A8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40" ht="12.75" customHeight="1">
      <c r="A8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40" ht="12.75" customHeight="1">
      <c r="A8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40" ht="12.75" customHeight="1">
      <c r="A8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40" ht="12.75" customHeight="1">
      <c r="A8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40" ht="12.75" customHeight="1">
      <c r="A8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40" ht="12.75" customHeight="1">
      <c r="A8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40" ht="12.75" customHeight="1">
      <c r="A8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40" ht="12.75" customHeight="1">
      <c r="A8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40" ht="12.75" customHeight="1">
      <c r="A8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40" ht="12.75" customHeight="1">
      <c r="A8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40" ht="12.75" customHeight="1">
      <c r="A8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40" ht="12.75" customHeight="1">
      <c r="A8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40" ht="12.75" customHeight="1">
      <c r="A8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40" ht="12.75" customHeight="1">
      <c r="A8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40" ht="12.75" customHeight="1">
      <c r="A8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40" ht="12.75" customHeight="1">
      <c r="A8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40" ht="12.75" customHeight="1">
      <c r="A8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40" ht="12.75" customHeight="1">
      <c r="A8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40" ht="12.75" customHeight="1">
      <c r="A8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40" ht="12.75" customHeight="1">
      <c r="A8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40" ht="12.75" customHeight="1">
      <c r="A8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40" ht="12.75" customHeight="1">
      <c r="A8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40" ht="12.75" customHeight="1">
      <c r="A8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40" ht="12.75" customHeight="1">
      <c r="A8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40" ht="12.75" customHeight="1">
      <c r="A8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40" ht="12.75" customHeight="1">
      <c r="A8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40" ht="12.75" customHeight="1">
      <c r="A8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40" ht="12.75" customHeight="1">
      <c r="A8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40" ht="12.75" customHeight="1">
      <c r="A8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40" ht="12.75" customHeight="1">
      <c r="A8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40" ht="12.75" customHeight="1">
      <c r="A8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40" ht="12.75" customHeight="1">
      <c r="A8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40" ht="12.75" customHeight="1">
      <c r="A8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40" ht="12.75" customHeight="1">
      <c r="A8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40" ht="12.75" customHeight="1">
      <c r="A8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40" ht="12.75" customHeight="1">
      <c r="A8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40" ht="12.75" customHeight="1">
      <c r="A8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40" ht="12.75" customHeight="1">
      <c r="A8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40" ht="12.75" customHeight="1">
      <c r="A8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40" ht="12.75" customHeight="1">
      <c r="A8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40" ht="12.75" customHeight="1">
      <c r="A8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40" ht="12.75" customHeight="1">
      <c r="A8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40" ht="12.75" customHeight="1">
      <c r="A8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40" ht="12.75" customHeight="1">
      <c r="A8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40" ht="12.75" customHeight="1">
      <c r="A8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40" ht="12.75" customHeight="1">
      <c r="A8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40" ht="12.75" customHeight="1">
      <c r="A8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40" ht="12.75" customHeight="1">
      <c r="A8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40" ht="12.75" customHeight="1">
      <c r="A8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40" ht="12.75" customHeight="1">
      <c r="A8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40" ht="12.75" customHeight="1">
      <c r="A8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40" ht="12.75" customHeight="1">
      <c r="A8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40" ht="12.75" customHeight="1">
      <c r="A8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40" ht="12.75" customHeight="1">
      <c r="A8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40" ht="12.75" customHeight="1">
      <c r="A8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40" ht="12.75" customHeight="1">
      <c r="A8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40" ht="12.75" customHeight="1">
      <c r="A8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40" ht="12.75" customHeight="1">
      <c r="A8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40" ht="12.75" customHeight="1">
      <c r="A8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40" ht="12.75" customHeight="1">
      <c r="A8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40" ht="12.75" customHeight="1">
      <c r="A8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40" ht="12.75" customHeight="1">
      <c r="A8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40" ht="12.75" customHeight="1">
      <c r="A9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40" ht="12.75" customHeight="1">
      <c r="A9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40" ht="12.75" customHeight="1">
      <c r="A9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40" ht="12.75" customHeight="1">
      <c r="A9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40" ht="12.75" customHeight="1">
      <c r="A9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40" ht="12.75" customHeight="1">
      <c r="A9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40" ht="12.75" customHeight="1">
      <c r="A9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40" ht="12.75" customHeight="1">
      <c r="A9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40" ht="12.75" customHeight="1">
      <c r="A9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40" ht="12.75" customHeight="1">
      <c r="A9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40" ht="12.75" customHeight="1">
      <c r="A9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40" ht="12.75" customHeight="1">
      <c r="A9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40" ht="12.75" customHeight="1">
      <c r="A9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40" ht="12.75" customHeight="1">
      <c r="A9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40" ht="12.75" customHeight="1">
      <c r="A9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40" ht="12.75" customHeight="1">
      <c r="A9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40" ht="12.75" customHeight="1">
      <c r="A9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40" ht="12.75" customHeight="1">
      <c r="A9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40" ht="12.75" customHeight="1">
      <c r="A9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40" ht="12.75" customHeight="1">
      <c r="A9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40" ht="12.75" customHeight="1">
      <c r="A9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40" ht="12.75" customHeight="1">
      <c r="A9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40" ht="12.75" customHeight="1">
      <c r="A9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40" ht="12.75" customHeight="1">
      <c r="A9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40" ht="12.75" customHeight="1">
      <c r="A9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40" ht="12.75" customHeight="1">
      <c r="A9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40" ht="12.75" customHeight="1">
      <c r="A9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40" ht="12.75" customHeight="1">
      <c r="A9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40" ht="12.75" customHeight="1">
      <c r="A9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40" ht="12.75" customHeight="1">
      <c r="A9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40" ht="12.75" customHeight="1">
      <c r="A9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40" ht="12.75" customHeight="1">
      <c r="A9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40" ht="12.75" customHeight="1">
      <c r="A9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40" ht="12.75" customHeight="1">
      <c r="A9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40" ht="12.75" customHeight="1">
      <c r="A9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40" ht="12.75" customHeight="1">
      <c r="A9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40" ht="12.75" customHeight="1">
      <c r="A9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40" ht="12.75" customHeight="1">
      <c r="A9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40" ht="12.75" customHeight="1">
      <c r="A9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40" ht="12.75" customHeight="1">
      <c r="A9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40" ht="12.75" customHeight="1">
      <c r="A9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40" ht="12.75" customHeight="1">
      <c r="A9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40" ht="12.75" customHeight="1">
      <c r="A9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40" ht="12.75" customHeight="1">
      <c r="A9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40" ht="12.75" customHeight="1">
      <c r="A9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40" ht="12.75" customHeight="1">
      <c r="A9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40" ht="12.75" customHeight="1">
      <c r="A9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40" ht="12.75" customHeight="1">
      <c r="A9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40" ht="12.75" customHeight="1">
      <c r="A9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40" ht="12.75" customHeight="1">
      <c r="A9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40" ht="12.75" customHeight="1">
      <c r="A9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40" ht="12.75" customHeight="1">
      <c r="A9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40" ht="12.75" customHeight="1">
      <c r="A9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40" ht="12.75" customHeight="1">
      <c r="A9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40" ht="12.75" customHeight="1">
      <c r="A9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40" ht="12.75" customHeight="1">
      <c r="A9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40" ht="12.75" customHeight="1">
      <c r="A9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40" ht="12.75" customHeight="1">
      <c r="A9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40" ht="12.75" customHeight="1">
      <c r="A9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40" ht="12.75" customHeight="1">
      <c r="A9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40" ht="12.75" customHeight="1">
      <c r="A9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40" ht="12.75" customHeight="1">
      <c r="A9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40" ht="12.75" customHeight="1">
      <c r="A9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40" ht="12.75" customHeight="1">
      <c r="A9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40" ht="12.75" customHeight="1">
      <c r="A9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40" ht="12.75" customHeight="1">
      <c r="A9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40" ht="12.75" customHeight="1">
      <c r="A9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40" ht="12.75" customHeight="1">
      <c r="A9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40" ht="12.75" customHeight="1">
      <c r="A9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40" ht="12.75" customHeight="1">
      <c r="A9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40" ht="12.75" customHeight="1">
      <c r="A9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40" ht="12.75" customHeight="1">
      <c r="A9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40" ht="12.75" customHeight="1">
      <c r="A9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N220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1.42857142857143" hidden="1" customWidth="1"/>
    <col min="3" max="3" width="3.42857142857143" customWidth="1"/>
    <col min="4" max="4" width="7.14285714285714" customWidth="1"/>
    <col min="5" max="5" width="12.1428571428571" customWidth="1"/>
    <col min="6" max="6" width="8.42857142857143" customWidth="1"/>
    <col min="7" max="7" width="8.71428571428571" customWidth="1"/>
    <col min="8" max="8" width="10.5714285714286" customWidth="1"/>
    <col min="9" max="9" width="6.71428571428571" customWidth="1"/>
    <col min="10" max="11" width="4.42857142857143" customWidth="1"/>
    <col min="12" max="14" width="4.85714285714286" customWidth="1"/>
    <col min="15" max="15" width="2.85714285714286" customWidth="1"/>
    <col min="16" max="19" width="4.85714285714286" customWidth="1"/>
    <col min="20" max="20" width="4.14285714285714" customWidth="1"/>
    <col min="21" max="21" width="14.7142857142857" customWidth="1"/>
    <col min="22" max="40" width="8.14285714285714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15"/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5.75" customHeight="1">
      <c r="A4" s="1"/>
      <c s="1"/>
      <c s="1"/>
      <c s="23" t="s">
        <v>944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1"/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2.75" customHeight="1" thickBot="1">
      <c r="A7" s="1"/>
      <c s="1"/>
      <c s="1"/>
      <c s="1"/>
      <c s="1"/>
      <c s="97"/>
      <c s="1"/>
      <c s="1"/>
      <c s="1"/>
      <c s="73"/>
      <c s="1"/>
      <c s="191" t="s">
        <v>869</v>
      </c>
      <c s="189"/>
      <c s="189"/>
      <c s="189"/>
      <c s="189"/>
      <c s="189"/>
      <c s="190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31">
        <v>1</v>
      </c>
      <c s="131">
        <v>2</v>
      </c>
      <c s="131">
        <v>3</v>
      </c>
      <c s="131" t="s">
        <v>570</v>
      </c>
      <c s="131">
        <v>4</v>
      </c>
      <c s="131">
        <v>5</v>
      </c>
      <c s="131">
        <v>6</v>
      </c>
      <c s="132" t="s">
        <v>870</v>
      </c>
      <c s="133" t="s">
        <v>821</v>
      </c>
      <c s="134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0" ht="19.5" customHeight="1">
      <c r="A9" s="48">
        <f t="shared" si="0" ref="A9:A13">IF(ISBLANK(S9),"",RANK(S9,S$9:S$15,0))</f>
        <v>1</v>
      </c>
      <c s="49"/>
      <c s="49">
        <v>254</v>
      </c>
      <c s="50" t="s">
        <v>161</v>
      </c>
      <c s="51" t="s">
        <v>945</v>
      </c>
      <c s="52" t="s">
        <v>946</v>
      </c>
      <c s="53" t="s">
        <v>10</v>
      </c>
      <c s="53" t="s">
        <v>97</v>
      </c>
      <c s="53" t="s">
        <v>67</v>
      </c>
      <c s="54">
        <f t="shared" si="1" ref="J9:J13">IF(ISBLANK(S9),"",TRUNC(0.449264*(S9+102.4956)^2)-5000)</f>
        <v>1046</v>
      </c>
      <c s="70">
        <v>3</v>
      </c>
      <c s="135" t="s">
        <v>873</v>
      </c>
      <c s="135">
        <v>13.52</v>
      </c>
      <c s="135">
        <v>13.41</v>
      </c>
      <c s="54">
        <v>5</v>
      </c>
      <c s="135">
        <v>13.140000000000001</v>
      </c>
      <c s="135" t="s">
        <v>873</v>
      </c>
      <c s="135" t="s">
        <v>873</v>
      </c>
      <c s="45">
        <f t="shared" si="2" ref="S9:S13">MAX(L9:N9,P9:R9)</f>
        <v>13.52</v>
      </c>
      <c s="48" t="str">
        <f t="shared" si="3" ref="T9:T13">IF(ISBLANK(S9),"",IF(S9&lt;10.4,"",IF(S9&gt;=14,"TSM",IF(S9&gt;=13.45,"SM",IF(S9&gt;=12.8,"KSM",IF(S9&gt;=12,"I A",IF(S9&gt;=11.2,"II A",IF(S9&gt;=10.4,"III A"))))))))</f>
        <v>SM</v>
      </c>
      <c s="130" t="s">
        <v>947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40" ht="19.5" customHeight="1">
      <c r="A10" s="48">
        <f t="shared" si="0"/>
        <v>2</v>
      </c>
      <c s="49"/>
      <c s="49">
        <v>39</v>
      </c>
      <c s="50" t="s">
        <v>948</v>
      </c>
      <c s="51" t="s">
        <v>949</v>
      </c>
      <c s="52" t="s">
        <v>950</v>
      </c>
      <c s="53" t="s">
        <v>59</v>
      </c>
      <c s="53" t="s">
        <v>60</v>
      </c>
      <c s="53"/>
      <c s="54">
        <f t="shared" si="1"/>
        <v>987</v>
      </c>
      <c s="70">
        <v>1</v>
      </c>
      <c s="135" t="s">
        <v>873</v>
      </c>
      <c s="135" t="s">
        <v>873</v>
      </c>
      <c s="135">
        <v>12.85</v>
      </c>
      <c s="54">
        <v>4</v>
      </c>
      <c s="135">
        <v>11</v>
      </c>
      <c s="135">
        <v>10.779999999999999</v>
      </c>
      <c s="135">
        <v>12.949999999999999</v>
      </c>
      <c s="45">
        <f t="shared" si="2"/>
        <v>12.949999999999999</v>
      </c>
      <c s="48" t="str">
        <f t="shared" si="3"/>
        <v>KSM</v>
      </c>
      <c s="130" t="s">
        <v>891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40" ht="19.5" customHeight="1">
      <c r="A11" s="48">
        <f t="shared" si="0"/>
        <v>3</v>
      </c>
      <c s="49"/>
      <c s="49">
        <v>41</v>
      </c>
      <c s="50" t="s">
        <v>748</v>
      </c>
      <c s="51" t="s">
        <v>951</v>
      </c>
      <c s="52" t="s">
        <v>76</v>
      </c>
      <c s="53" t="s">
        <v>59</v>
      </c>
      <c s="53" t="s">
        <v>60</v>
      </c>
      <c s="53"/>
      <c s="54">
        <f t="shared" si="1"/>
        <v>929</v>
      </c>
      <c s="70">
        <v>2</v>
      </c>
      <c s="135">
        <v>12.24</v>
      </c>
      <c s="135" t="s">
        <v>873</v>
      </c>
      <c s="135">
        <v>12.220000000000001</v>
      </c>
      <c s="54">
        <v>3</v>
      </c>
      <c s="135">
        <v>12.19</v>
      </c>
      <c s="135">
        <v>12.25</v>
      </c>
      <c s="135">
        <v>12.390000000000001</v>
      </c>
      <c s="45">
        <f t="shared" si="2"/>
        <v>12.390000000000001</v>
      </c>
      <c s="48" t="str">
        <f t="shared" si="3"/>
        <v>I A</v>
      </c>
      <c s="130" t="s">
        <v>952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40" ht="19.5" customHeight="1">
      <c r="A12" s="48">
        <f t="shared" si="0"/>
        <v>4</v>
      </c>
      <c s="49"/>
      <c s="49">
        <v>229</v>
      </c>
      <c s="50" t="s">
        <v>172</v>
      </c>
      <c s="51" t="s">
        <v>878</v>
      </c>
      <c s="52" t="s">
        <v>879</v>
      </c>
      <c s="53" t="s">
        <v>120</v>
      </c>
      <c s="53" t="s">
        <v>880</v>
      </c>
      <c s="53" t="s">
        <v>196</v>
      </c>
      <c s="54">
        <f t="shared" si="1"/>
        <v>908</v>
      </c>
      <c s="70">
        <v>5</v>
      </c>
      <c s="135" t="s">
        <v>873</v>
      </c>
      <c s="135">
        <v>11.73</v>
      </c>
      <c s="135" t="s">
        <v>237</v>
      </c>
      <c s="54">
        <v>2</v>
      </c>
      <c s="135" t="s">
        <v>873</v>
      </c>
      <c s="135" t="s">
        <v>873</v>
      </c>
      <c s="135">
        <v>12.18</v>
      </c>
      <c s="45">
        <f t="shared" si="2"/>
        <v>12.18</v>
      </c>
      <c s="48" t="str">
        <f t="shared" si="3"/>
        <v>I A</v>
      </c>
      <c s="130" t="s">
        <v>881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40" ht="19.5" customHeight="1">
      <c r="A13" s="48">
        <f t="shared" si="0"/>
        <v>5</v>
      </c>
      <c s="49"/>
      <c s="49">
        <v>43</v>
      </c>
      <c s="50" t="s">
        <v>953</v>
      </c>
      <c s="51" t="s">
        <v>954</v>
      </c>
      <c s="52" t="s">
        <v>955</v>
      </c>
      <c s="53" t="s">
        <v>59</v>
      </c>
      <c s="53" t="s">
        <v>60</v>
      </c>
      <c s="53"/>
      <c s="54">
        <f t="shared" si="1"/>
        <v>840</v>
      </c>
      <c s="70">
        <v>4</v>
      </c>
      <c s="135" t="s">
        <v>873</v>
      </c>
      <c s="135">
        <v>11.210000000000001</v>
      </c>
      <c s="135" t="s">
        <v>873</v>
      </c>
      <c s="54">
        <v>1</v>
      </c>
      <c s="135" t="s">
        <v>873</v>
      </c>
      <c s="135" t="s">
        <v>873</v>
      </c>
      <c s="135">
        <v>11.52</v>
      </c>
      <c s="45">
        <f t="shared" si="2"/>
        <v>11.52</v>
      </c>
      <c s="48" t="str">
        <f t="shared" si="3"/>
        <v>II A</v>
      </c>
      <c s="130" t="s">
        <v>891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40" ht="19.5" customHeight="1">
      <c r="A14" s="48"/>
      <c s="49"/>
      <c s="49">
        <v>135</v>
      </c>
      <c s="50" t="s">
        <v>956</v>
      </c>
      <c s="51" t="s">
        <v>957</v>
      </c>
      <c s="52" t="s">
        <v>958</v>
      </c>
      <c s="53" t="s">
        <v>10</v>
      </c>
      <c s="53"/>
      <c s="53"/>
      <c s="54">
        <v>-500</v>
      </c>
      <c s="70"/>
      <c s="135"/>
      <c s="135"/>
      <c s="135"/>
      <c s="54"/>
      <c s="135"/>
      <c s="135"/>
      <c s="135"/>
      <c s="45" t="s">
        <v>190</v>
      </c>
      <c s="48"/>
      <c s="130" t="s">
        <v>207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40" ht="19.5" customHeight="1">
      <c r="A15" s="48"/>
      <c s="49"/>
      <c s="49">
        <v>42</v>
      </c>
      <c s="50" t="s">
        <v>959</v>
      </c>
      <c s="51" t="s">
        <v>960</v>
      </c>
      <c s="52" t="s">
        <v>961</v>
      </c>
      <c s="53" t="s">
        <v>962</v>
      </c>
      <c s="53" t="s">
        <v>77</v>
      </c>
      <c s="53"/>
      <c s="54"/>
      <c s="70"/>
      <c s="135"/>
      <c s="135"/>
      <c s="135"/>
      <c s="54"/>
      <c s="135"/>
      <c s="135"/>
      <c s="135"/>
      <c s="45" t="s">
        <v>175</v>
      </c>
      <c s="48"/>
      <c s="130" t="s">
        <v>963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6" spans="1:40" ht="12.75" customHeight="1">
      <c r="A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40" ht="12.75" customHeight="1">
      <c r="A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40" ht="12.75" customHeight="1">
      <c r="A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40" ht="12.75" customHeight="1">
      <c r="A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40" ht="12.75" customHeight="1">
      <c r="A2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40" ht="12.75" customHeight="1">
      <c r="A2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40" ht="12.75" customHeight="1">
      <c r="A2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40" ht="12.75" customHeight="1">
      <c r="A2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40" ht="12.75" customHeight="1">
      <c r="A2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40" ht="12.75" customHeight="1">
      <c r="A2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40" ht="12.75" customHeight="1">
      <c r="A2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40" ht="12.75" customHeight="1">
      <c r="A2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40" ht="12.75" customHeight="1">
      <c r="A2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40" ht="12.75" customHeight="1">
      <c r="A2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40" ht="12.75" customHeight="1">
      <c r="A3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40" ht="12.75" customHeight="1">
      <c r="A3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40" ht="12.75" customHeight="1">
      <c r="A3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40" ht="12.75" customHeight="1">
      <c r="A3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40" ht="12.75" customHeight="1">
      <c r="A3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40" ht="12.75" customHeight="1">
      <c r="A3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40" ht="12.75" customHeight="1">
      <c r="A20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40" ht="12.75" customHeight="1">
      <c r="A20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40" ht="12.75" customHeight="1">
      <c r="A20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40" ht="12.75" customHeight="1">
      <c r="A20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40" ht="12.75" customHeight="1">
      <c r="A20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40" ht="12.75" customHeight="1">
      <c r="A21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40" ht="12.75" customHeight="1">
      <c r="A21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40" ht="12.75" customHeight="1">
      <c r="A21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40" ht="12.75" customHeight="1">
      <c r="A21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40" ht="12.75" customHeight="1">
      <c r="A21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40" ht="12.75" customHeight="1">
      <c r="A21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40" ht="12.75" customHeight="1">
      <c r="A2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40" ht="12.75" customHeight="1">
      <c r="A2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40" ht="12.75" customHeight="1">
      <c r="A2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40" ht="12.75" customHeight="1">
      <c r="A2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40" ht="12.75" customHeight="1">
      <c r="A22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N219"/>
  <sheetViews>
    <sheetView workbookViewId="0" topLeftCell="A1"/>
  </sheetViews>
  <sheetFormatPr defaultColWidth="14.4442857142857" defaultRowHeight="15" customHeight="1"/>
  <cols>
    <col min="1" max="1" width="3.71428571428571" customWidth="1"/>
    <col min="2" max="2" width="1.42857142857143" hidden="1" customWidth="1"/>
    <col min="3" max="3" width="3.42857142857143" customWidth="1"/>
    <col min="4" max="4" width="9.28571428571429" customWidth="1"/>
    <col min="5" max="5" width="10" customWidth="1"/>
    <col min="6" max="6" width="8.14285714285714" customWidth="1"/>
    <col min="7" max="7" width="9.71428571428571" customWidth="1"/>
    <col min="8" max="8" width="11" customWidth="1"/>
    <col min="9" max="9" width="7.42857142857143" customWidth="1"/>
    <col min="10" max="11" width="4.42857142857143" customWidth="1"/>
    <col min="12" max="14" width="4.85714285714286" customWidth="1"/>
    <col min="15" max="15" width="2.85714285714286" customWidth="1"/>
    <col min="16" max="19" width="4.85714285714286" customWidth="1"/>
    <col min="20" max="20" width="4.14285714285714" customWidth="1"/>
    <col min="21" max="21" width="14.1428571428571" customWidth="1"/>
    <col min="22" max="40" width="8.14285714285714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15"/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7.25" customHeight="1">
      <c r="A4" s="1"/>
      <c s="1"/>
      <c s="1"/>
      <c s="23" t="s">
        <v>964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1"/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2.75" customHeight="1" thickBot="1">
      <c r="A7" s="1"/>
      <c s="1"/>
      <c s="1"/>
      <c s="1"/>
      <c s="1"/>
      <c s="97"/>
      <c s="1"/>
      <c s="1"/>
      <c s="1"/>
      <c s="73"/>
      <c s="1"/>
      <c s="191" t="s">
        <v>869</v>
      </c>
      <c s="189"/>
      <c s="189"/>
      <c s="189"/>
      <c s="189"/>
      <c s="189"/>
      <c s="190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>
      <c r="A8" s="140" t="s">
        <v>15</v>
      </c>
      <c s="141"/>
      <c s="142" t="s">
        <v>17</v>
      </c>
      <c s="143" t="s">
        <v>18</v>
      </c>
      <c s="144" t="s">
        <v>19</v>
      </c>
      <c s="145" t="s">
        <v>20</v>
      </c>
      <c s="145" t="s">
        <v>21</v>
      </c>
      <c s="145" t="s">
        <v>22</v>
      </c>
      <c s="145" t="s">
        <v>23</v>
      </c>
      <c s="145" t="s">
        <v>786</v>
      </c>
      <c s="146" t="s">
        <v>570</v>
      </c>
      <c s="147">
        <v>1</v>
      </c>
      <c s="147">
        <v>2</v>
      </c>
      <c s="147">
        <v>3</v>
      </c>
      <c s="147" t="s">
        <v>570</v>
      </c>
      <c s="147">
        <v>4</v>
      </c>
      <c s="147">
        <v>5</v>
      </c>
      <c s="147">
        <v>6</v>
      </c>
      <c s="148" t="s">
        <v>870</v>
      </c>
      <c s="149" t="s">
        <v>821</v>
      </c>
      <c s="150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0" ht="19.5" customHeight="1">
      <c r="A9" s="48">
        <f t="shared" si="0" ref="A9:A13">IF(ISBLANK(S9),"",RANK(S9,S$9:S$13,0))</f>
        <v>1</v>
      </c>
      <c s="49"/>
      <c s="49">
        <v>40</v>
      </c>
      <c s="50" t="s">
        <v>720</v>
      </c>
      <c s="51" t="s">
        <v>965</v>
      </c>
      <c s="52" t="s">
        <v>966</v>
      </c>
      <c s="53" t="s">
        <v>472</v>
      </c>
      <c s="53" t="s">
        <v>77</v>
      </c>
      <c s="53"/>
      <c s="54">
        <f t="shared" si="1" ref="J9:J13">IF(ISBLANK(S9),"",TRUNC(0.48028*(S9+96.2128)^2)-5000)</f>
        <v>895</v>
      </c>
      <c s="70">
        <v>2</v>
      </c>
      <c s="135" t="s">
        <v>873</v>
      </c>
      <c s="135" t="s">
        <v>873</v>
      </c>
      <c s="135" t="s">
        <v>873</v>
      </c>
      <c s="54">
        <v>1</v>
      </c>
      <c s="135">
        <v>13.77</v>
      </c>
      <c s="135">
        <v>14.390000000000001</v>
      </c>
      <c s="135">
        <v>14.58</v>
      </c>
      <c s="45">
        <f t="shared" si="2" ref="S9:S13">MAX(L9:N9,P9:R9)</f>
        <v>14.58</v>
      </c>
      <c s="48" t="str">
        <f t="shared" si="3" ref="T9:T13">IF(ISBLANK(S9),"",IF(S9&lt;12.2,"",IF(S9&gt;=16.65,"TSM",IF(S9&gt;=16.1,"SM",IF(S9&gt;=15.2,"KSM",IF(S9&gt;=14.2,"I A",IF(S9&gt;=13.2,"II A",IF(S9&gt;=12.2,"III A"))))))))</f>
        <v>I A</v>
      </c>
      <c s="130" t="s">
        <v>967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40" ht="19.5" customHeight="1">
      <c r="A10" s="48">
        <f t="shared" si="0"/>
        <v>2</v>
      </c>
      <c s="49"/>
      <c s="49">
        <v>134</v>
      </c>
      <c s="50" t="s">
        <v>256</v>
      </c>
      <c s="51" t="s">
        <v>968</v>
      </c>
      <c s="52" t="s">
        <v>969</v>
      </c>
      <c s="53" t="s">
        <v>10</v>
      </c>
      <c s="53"/>
      <c s="53"/>
      <c s="54">
        <f t="shared" si="1"/>
        <v>873</v>
      </c>
      <c s="70">
        <v>1</v>
      </c>
      <c s="135">
        <v>14.109999999999999</v>
      </c>
      <c s="135" t="s">
        <v>873</v>
      </c>
      <c s="135">
        <v>14.23</v>
      </c>
      <c s="54">
        <v>5</v>
      </c>
      <c s="135">
        <v>14.01</v>
      </c>
      <c s="135" t="s">
        <v>873</v>
      </c>
      <c s="135">
        <v>14.369999999999999</v>
      </c>
      <c s="45">
        <f t="shared" si="2"/>
        <v>14.369999999999999</v>
      </c>
      <c s="48" t="str">
        <f t="shared" si="3"/>
        <v>I A</v>
      </c>
      <c s="130" t="s">
        <v>207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40" ht="19.5" customHeight="1">
      <c r="A11" s="48">
        <f t="shared" si="0"/>
        <v>3</v>
      </c>
      <c s="49"/>
      <c s="49">
        <v>190</v>
      </c>
      <c s="50" t="s">
        <v>286</v>
      </c>
      <c s="51" t="s">
        <v>970</v>
      </c>
      <c s="52" t="s">
        <v>456</v>
      </c>
      <c s="53" t="s">
        <v>259</v>
      </c>
      <c s="53" t="s">
        <v>260</v>
      </c>
      <c s="53" t="s">
        <v>115</v>
      </c>
      <c s="54">
        <f t="shared" si="1"/>
        <v>850</v>
      </c>
      <c s="70">
        <v>4</v>
      </c>
      <c s="135" t="s">
        <v>873</v>
      </c>
      <c s="135">
        <v>13.710000000000001</v>
      </c>
      <c s="135">
        <v>13.67</v>
      </c>
      <c s="54">
        <v>4</v>
      </c>
      <c s="135">
        <v>13.869999999999999</v>
      </c>
      <c s="135">
        <v>14.16</v>
      </c>
      <c s="135">
        <v>13.65</v>
      </c>
      <c s="45">
        <f t="shared" si="2"/>
        <v>14.16</v>
      </c>
      <c s="48" t="str">
        <f t="shared" si="3"/>
        <v>II A</v>
      </c>
      <c s="130" t="s">
        <v>835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40" ht="19.5" customHeight="1">
      <c r="A12" s="48">
        <f t="shared" si="0"/>
        <v>4</v>
      </c>
      <c s="49"/>
      <c s="49">
        <v>228</v>
      </c>
      <c s="50" t="s">
        <v>935</v>
      </c>
      <c s="51" t="s">
        <v>936</v>
      </c>
      <c s="52" t="s">
        <v>937</v>
      </c>
      <c s="53" t="s">
        <v>120</v>
      </c>
      <c s="53" t="s">
        <v>229</v>
      </c>
      <c s="53" t="s">
        <v>196</v>
      </c>
      <c s="54">
        <f t="shared" si="1"/>
        <v>834</v>
      </c>
      <c s="70">
        <v>3</v>
      </c>
      <c s="135">
        <v>13.59</v>
      </c>
      <c s="135">
        <v>12.199999999999999</v>
      </c>
      <c s="135" t="s">
        <v>873</v>
      </c>
      <c s="54">
        <v>3</v>
      </c>
      <c s="135">
        <v>11.470000000000001</v>
      </c>
      <c s="135">
        <v>14.01</v>
      </c>
      <c s="135">
        <v>12.029999999999999</v>
      </c>
      <c s="45">
        <f t="shared" si="2"/>
        <v>14.01</v>
      </c>
      <c s="48" t="str">
        <f t="shared" si="3"/>
        <v>II A</v>
      </c>
      <c s="130" t="s">
        <v>230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40" ht="19.5" customHeight="1">
      <c r="A13" s="48">
        <f t="shared" si="0"/>
        <v>5</v>
      </c>
      <c s="49"/>
      <c s="49">
        <v>108</v>
      </c>
      <c s="50" t="s">
        <v>318</v>
      </c>
      <c s="51" t="s">
        <v>971</v>
      </c>
      <c s="52" t="s">
        <v>972</v>
      </c>
      <c s="53" t="s">
        <v>653</v>
      </c>
      <c s="53" t="s">
        <v>654</v>
      </c>
      <c s="53" t="s">
        <v>655</v>
      </c>
      <c s="54">
        <f t="shared" si="1"/>
        <v>739</v>
      </c>
      <c s="70">
        <v>5</v>
      </c>
      <c s="135">
        <v>12.81</v>
      </c>
      <c s="135">
        <v>12.699999999999999</v>
      </c>
      <c s="135">
        <v>12.75</v>
      </c>
      <c s="54">
        <v>2</v>
      </c>
      <c s="135">
        <v>12.91</v>
      </c>
      <c s="135">
        <v>13.1</v>
      </c>
      <c s="135" t="s">
        <v>873</v>
      </c>
      <c s="45">
        <f t="shared" si="2"/>
        <v>13.1</v>
      </c>
      <c s="48" t="str">
        <f t="shared" si="3"/>
        <v>III A</v>
      </c>
      <c s="130" t="s">
        <v>973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40" ht="12.75" customHeight="1">
      <c r="A1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40" ht="12.75" customHeight="1">
      <c r="A1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40" ht="12.75" customHeight="1">
      <c r="A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40" ht="12.75" customHeight="1">
      <c r="A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40" ht="12.75" customHeight="1">
      <c r="A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40" ht="12.75" customHeight="1">
      <c r="A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40" ht="12.75" customHeight="1">
      <c r="A2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40" ht="12.75" customHeight="1">
      <c r="A2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40" ht="12.75" customHeight="1">
      <c r="A2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40" ht="12.75" customHeight="1">
      <c r="A2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40" ht="12.75" customHeight="1">
      <c r="A2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40" ht="12.75" customHeight="1">
      <c r="A2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40" ht="12.75" customHeight="1">
      <c r="A2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40" ht="12.75" customHeight="1">
      <c r="A2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40" ht="12.75" customHeight="1">
      <c r="A2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40" ht="12.75" customHeight="1">
      <c r="A2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40" ht="12.75" customHeight="1">
      <c r="A3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40" ht="12.75" customHeight="1">
      <c r="A3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40" ht="12.75" customHeight="1">
      <c r="A3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40" ht="12.75" customHeight="1">
      <c r="A3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40" ht="12.75" customHeight="1">
      <c r="A3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40" ht="12.75" customHeight="1">
      <c r="A3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40" ht="12.75" customHeight="1">
      <c r="A20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40" ht="12.75" customHeight="1">
      <c r="A20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40" ht="12.75" customHeight="1">
      <c r="A20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40" ht="12.75" customHeight="1">
      <c r="A20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40" ht="12.75" customHeight="1">
      <c r="A20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40" ht="12.75" customHeight="1">
      <c r="A210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40" ht="12.75" customHeight="1">
      <c r="A211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40" ht="12.75" customHeight="1">
      <c r="A212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40" ht="12.75" customHeight="1">
      <c r="A213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40" ht="12.75" customHeight="1">
      <c r="A214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40" ht="12.75" customHeight="1">
      <c r="A215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40" ht="12.75" customHeight="1">
      <c r="A216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40" ht="12.75" customHeight="1">
      <c r="A217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40" ht="12.75" customHeight="1">
      <c r="A218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40" ht="12.75" customHeight="1">
      <c r="A219" s="1"/>
      <c s="1"/>
      <c s="1"/>
      <c s="1"/>
      <c s="1"/>
      <c s="97"/>
      <c s="1"/>
      <c s="1"/>
      <c s="1"/>
      <c s="73"/>
      <c s="73"/>
      <c s="136"/>
      <c s="136"/>
      <c s="136"/>
      <c s="136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N974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1.42857142857143" hidden="1" customWidth="1"/>
    <col min="3" max="3" width="3.42857142857143" customWidth="1"/>
    <col min="4" max="4" width="7.14285714285714" customWidth="1"/>
    <col min="5" max="5" width="11.7142857142857" customWidth="1"/>
    <col min="6" max="6" width="8.85714285714286" customWidth="1"/>
    <col min="7" max="7" width="9.42857142857143" customWidth="1"/>
    <col min="8" max="8" width="10.1428571428571" customWidth="1"/>
    <col min="9" max="9" width="8.71428571428571" customWidth="1"/>
    <col min="10" max="11" width="4.14285714285714" customWidth="1"/>
    <col min="12" max="14" width="4.57142857142857" customWidth="1"/>
    <col min="15" max="15" width="2.71428571428571" customWidth="1"/>
    <col min="16" max="18" width="4.57142857142857" customWidth="1"/>
    <col min="19" max="19" width="4.71428571428571" customWidth="1"/>
    <col min="20" max="20" width="3.85714285714286" customWidth="1"/>
    <col min="21" max="21" width="18.7142857142857" customWidth="1"/>
    <col min="22" max="40" width="8" customWidth="1"/>
    <col min="41" max="41" width="12.5714285714286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15"/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7.25" customHeight="1">
      <c r="A4" s="1"/>
      <c s="1"/>
      <c s="1"/>
      <c s="23" t="s">
        <v>974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1"/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2.75" customHeight="1" thickBot="1">
      <c r="A7" s="151"/>
      <c s="151"/>
      <c s="151"/>
      <c s="151"/>
      <c s="151"/>
      <c s="152"/>
      <c s="151"/>
      <c s="151"/>
      <c s="151"/>
      <c s="153"/>
      <c s="151"/>
      <c s="192" t="s">
        <v>869</v>
      </c>
      <c s="189"/>
      <c s="189"/>
      <c s="189"/>
      <c s="189"/>
      <c s="189"/>
      <c s="190"/>
      <c s="154"/>
      <c s="33"/>
      <c s="15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 thickBot="1">
      <c r="A8" s="155" t="s">
        <v>15</v>
      </c>
      <c s="156"/>
      <c s="157" t="s">
        <v>17</v>
      </c>
      <c s="158" t="s">
        <v>18</v>
      </c>
      <c s="159" t="s">
        <v>19</v>
      </c>
      <c s="133" t="s">
        <v>20</v>
      </c>
      <c s="133" t="s">
        <v>21</v>
      </c>
      <c s="133" t="s">
        <v>22</v>
      </c>
      <c s="133" t="s">
        <v>23</v>
      </c>
      <c s="133" t="s">
        <v>786</v>
      </c>
      <c s="160" t="s">
        <v>570</v>
      </c>
      <c s="131">
        <v>1</v>
      </c>
      <c s="131">
        <v>2</v>
      </c>
      <c s="131">
        <v>3</v>
      </c>
      <c s="131" t="s">
        <v>570</v>
      </c>
      <c s="131">
        <v>4</v>
      </c>
      <c s="131">
        <v>5</v>
      </c>
      <c s="131">
        <v>6</v>
      </c>
      <c s="132" t="s">
        <v>870</v>
      </c>
      <c s="133" t="s">
        <v>821</v>
      </c>
      <c s="134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0" ht="19.5" customHeight="1">
      <c r="A9" s="139">
        <f t="shared" si="0" ref="A9:A21">IF(ISBLANK(S9),"",RANK(S9,S$9:S$21,0))</f>
        <v>1</v>
      </c>
      <c s="161"/>
      <c s="49">
        <v>1</v>
      </c>
      <c s="50" t="s">
        <v>975</v>
      </c>
      <c s="51" t="s">
        <v>976</v>
      </c>
      <c s="52" t="s">
        <v>977</v>
      </c>
      <c s="53" t="s">
        <v>59</v>
      </c>
      <c s="53" t="s">
        <v>978</v>
      </c>
      <c s="53"/>
      <c s="44">
        <f t="shared" si="1" ref="J9:J20">IF(ISBLANK(S9),"",TRUNC(0.04384*(S9+675)^2)-20000)</f>
        <v>830</v>
      </c>
      <c s="139">
        <v>2</v>
      </c>
      <c s="135">
        <v>13.74</v>
      </c>
      <c s="135">
        <v>14.09</v>
      </c>
      <c s="135" t="s">
        <v>873</v>
      </c>
      <c s="162">
        <v>6</v>
      </c>
      <c s="135">
        <v>13.859999999999999</v>
      </c>
      <c s="135">
        <v>13.449999999999999</v>
      </c>
      <c s="135">
        <v>14.31</v>
      </c>
      <c s="45">
        <f t="shared" si="2" ref="S9:S21">MAX(L9:N9,P9:R9)</f>
        <v>14.31</v>
      </c>
      <c s="139" t="str">
        <f t="shared" si="3" ref="T9:T21">IF(ISBLANK(S9),"",IF(S9&lt;8.5,"",IF(S9&gt;=17.2,"TSM",IF(S9&gt;=15.8,"SM",IF(S9&gt;=14,"KSM",IF(S9&gt;=12,"I A",IF(S9&gt;=10,"II A",IF(S9&gt;=8.5,"III A"))))))))</f>
        <v>KSM</v>
      </c>
      <c s="163" t="s">
        <v>884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40" ht="19.5" customHeight="1">
      <c r="A10" s="139">
        <f t="shared" si="0"/>
        <v>2</v>
      </c>
      <c s="161"/>
      <c s="49">
        <v>133</v>
      </c>
      <c s="50" t="s">
        <v>616</v>
      </c>
      <c s="51" t="s">
        <v>979</v>
      </c>
      <c s="52" t="s">
        <v>980</v>
      </c>
      <c s="53" t="s">
        <v>45</v>
      </c>
      <c s="53"/>
      <c s="53" t="s">
        <v>47</v>
      </c>
      <c s="44">
        <f t="shared" si="1"/>
        <v>808</v>
      </c>
      <c s="139">
        <v>11</v>
      </c>
      <c s="135">
        <v>13.85</v>
      </c>
      <c s="135" t="s">
        <v>873</v>
      </c>
      <c s="135">
        <v>13.949999999999999</v>
      </c>
      <c s="162">
        <v>5</v>
      </c>
      <c s="135">
        <v>13.9</v>
      </c>
      <c s="135">
        <v>13.77</v>
      </c>
      <c s="135" t="s">
        <v>873</v>
      </c>
      <c s="45">
        <f t="shared" si="2"/>
        <v>13.949999999999999</v>
      </c>
      <c s="139" t="str">
        <f t="shared" si="3"/>
        <v>I A</v>
      </c>
      <c s="163" t="s">
        <v>981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40" ht="19.5" customHeight="1">
      <c r="A11" s="139">
        <f t="shared" si="0"/>
        <v>3</v>
      </c>
      <c s="161"/>
      <c s="49">
        <v>38</v>
      </c>
      <c s="50" t="s">
        <v>74</v>
      </c>
      <c s="51" t="s">
        <v>752</v>
      </c>
      <c s="52" t="s">
        <v>753</v>
      </c>
      <c s="53" t="s">
        <v>59</v>
      </c>
      <c s="53" t="s">
        <v>60</v>
      </c>
      <c s="53"/>
      <c s="44">
        <f t="shared" si="1"/>
        <v>662</v>
      </c>
      <c s="139">
        <v>6</v>
      </c>
      <c s="135" t="s">
        <v>873</v>
      </c>
      <c s="135">
        <v>10.300000000000001</v>
      </c>
      <c s="135">
        <v>11.19</v>
      </c>
      <c s="162">
        <v>4</v>
      </c>
      <c s="135" t="s">
        <v>873</v>
      </c>
      <c s="135">
        <v>11.52</v>
      </c>
      <c s="135">
        <v>11.43</v>
      </c>
      <c s="45">
        <f t="shared" si="2"/>
        <v>11.52</v>
      </c>
      <c s="139" t="str">
        <f t="shared" si="3"/>
        <v>II A</v>
      </c>
      <c s="163" t="s">
        <v>754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40" ht="19.5" customHeight="1">
      <c r="A12" s="139">
        <f t="shared" si="0"/>
        <v>4</v>
      </c>
      <c s="161"/>
      <c s="49">
        <v>35</v>
      </c>
      <c s="50" t="s">
        <v>172</v>
      </c>
      <c s="51" t="s">
        <v>982</v>
      </c>
      <c s="52" t="s">
        <v>983</v>
      </c>
      <c s="53" t="s">
        <v>59</v>
      </c>
      <c s="53" t="s">
        <v>77</v>
      </c>
      <c s="53"/>
      <c s="44">
        <f t="shared" si="1"/>
        <v>659</v>
      </c>
      <c s="139">
        <v>9</v>
      </c>
      <c s="135">
        <v>10.529999999999999</v>
      </c>
      <c s="135">
        <v>10.24</v>
      </c>
      <c s="135">
        <v>10.890000000000001</v>
      </c>
      <c s="162">
        <v>3</v>
      </c>
      <c s="135">
        <v>11.48</v>
      </c>
      <c s="135">
        <v>11.050000000000001</v>
      </c>
      <c s="135" t="s">
        <v>873</v>
      </c>
      <c s="45">
        <f t="shared" si="2"/>
        <v>11.48</v>
      </c>
      <c s="139" t="str">
        <f t="shared" si="3"/>
        <v>II A</v>
      </c>
      <c s="163" t="s">
        <v>884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40" ht="19.5" customHeight="1">
      <c r="A13" s="139">
        <f t="shared" si="0"/>
        <v>5</v>
      </c>
      <c s="161"/>
      <c s="49">
        <v>37</v>
      </c>
      <c s="50" t="s">
        <v>42</v>
      </c>
      <c s="51" t="s">
        <v>984</v>
      </c>
      <c s="52" t="s">
        <v>985</v>
      </c>
      <c s="53" t="s">
        <v>59</v>
      </c>
      <c s="53" t="s">
        <v>60</v>
      </c>
      <c s="53"/>
      <c s="44">
        <f t="shared" si="1"/>
        <v>620</v>
      </c>
      <c s="139">
        <v>13</v>
      </c>
      <c s="135">
        <v>10.01</v>
      </c>
      <c s="135">
        <v>9.9000000000000004</v>
      </c>
      <c s="135">
        <v>10.82</v>
      </c>
      <c s="162">
        <v>2</v>
      </c>
      <c s="135">
        <v>10.1</v>
      </c>
      <c s="135">
        <v>10.699999999999999</v>
      </c>
      <c s="135">
        <v>10.390000000000001</v>
      </c>
      <c s="45">
        <f t="shared" si="2"/>
        <v>10.82</v>
      </c>
      <c s="139" t="str">
        <f t="shared" si="3"/>
        <v>II A</v>
      </c>
      <c s="163" t="s">
        <v>986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40" ht="19.5" customHeight="1">
      <c r="A14" s="139">
        <f t="shared" si="0"/>
        <v>6</v>
      </c>
      <c s="161"/>
      <c s="49">
        <v>36</v>
      </c>
      <c s="50" t="s">
        <v>987</v>
      </c>
      <c s="51" t="s">
        <v>988</v>
      </c>
      <c s="52" t="s">
        <v>989</v>
      </c>
      <c s="53" t="s">
        <v>59</v>
      </c>
      <c s="53" t="s">
        <v>60</v>
      </c>
      <c s="53" t="s">
        <v>84</v>
      </c>
      <c s="44">
        <f t="shared" si="1"/>
        <v>601</v>
      </c>
      <c s="139">
        <v>7</v>
      </c>
      <c s="135">
        <v>10.51</v>
      </c>
      <c s="135" t="s">
        <v>873</v>
      </c>
      <c s="135">
        <v>9.9800000000000004</v>
      </c>
      <c s="162">
        <v>1</v>
      </c>
      <c s="135">
        <v>9.5</v>
      </c>
      <c s="135" t="s">
        <v>873</v>
      </c>
      <c s="135">
        <v>9.5700000000000003</v>
      </c>
      <c s="45">
        <f t="shared" si="2"/>
        <v>10.51</v>
      </c>
      <c s="139" t="str">
        <f t="shared" si="3"/>
        <v>II A</v>
      </c>
      <c s="163" t="s">
        <v>801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40" ht="19.5" customHeight="1">
      <c r="A15" s="139">
        <f t="shared" si="0"/>
        <v>7</v>
      </c>
      <c s="161"/>
      <c s="49">
        <v>168</v>
      </c>
      <c s="50" t="s">
        <v>74</v>
      </c>
      <c s="51" t="s">
        <v>990</v>
      </c>
      <c s="52" t="s">
        <v>991</v>
      </c>
      <c s="53" t="s">
        <v>146</v>
      </c>
      <c s="53"/>
      <c s="53" t="s">
        <v>128</v>
      </c>
      <c s="44">
        <f t="shared" si="1"/>
        <v>569</v>
      </c>
      <c s="139">
        <v>12</v>
      </c>
      <c s="135">
        <v>9.9000000000000004</v>
      </c>
      <c s="135">
        <v>9.9700000000000006</v>
      </c>
      <c s="135">
        <v>9.4499999999999993</v>
      </c>
      <c s="162"/>
      <c s="135">
        <v>9.6999999999999993</v>
      </c>
      <c s="135">
        <v>9.9399999999999995</v>
      </c>
      <c s="135"/>
      <c s="45">
        <f t="shared" si="2"/>
        <v>9.9700000000000006</v>
      </c>
      <c s="139" t="str">
        <f t="shared" si="3"/>
        <v>III A</v>
      </c>
      <c s="163" t="s">
        <v>992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6" spans="1:40" ht="19.5" customHeight="1">
      <c r="A16" s="139">
        <f t="shared" si="0"/>
        <v>8</v>
      </c>
      <c s="161"/>
      <c s="49">
        <v>129</v>
      </c>
      <c s="50" t="s">
        <v>123</v>
      </c>
      <c s="51" t="s">
        <v>993</v>
      </c>
      <c s="52" t="s">
        <v>994</v>
      </c>
      <c s="53" t="s">
        <v>45</v>
      </c>
      <c s="53" t="s">
        <v>46</v>
      </c>
      <c s="53" t="s">
        <v>47</v>
      </c>
      <c s="44">
        <f t="shared" si="1"/>
        <v>562</v>
      </c>
      <c s="139">
        <v>10</v>
      </c>
      <c s="135">
        <v>9.1199999999999992</v>
      </c>
      <c s="135">
        <v>9.8599999999999994</v>
      </c>
      <c s="135">
        <v>9.0099999999999998</v>
      </c>
      <c s="162"/>
      <c s="135">
        <v>9.3900000000000006</v>
      </c>
      <c s="135">
        <v>9.1600000000000001</v>
      </c>
      <c s="135"/>
      <c s="45">
        <f t="shared" si="2"/>
        <v>9.8599999999999994</v>
      </c>
      <c s="139" t="str">
        <f t="shared" si="3"/>
        <v>III A</v>
      </c>
      <c s="163" t="s">
        <v>981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7" spans="1:40" ht="19.5" customHeight="1">
      <c r="A17" s="139">
        <f t="shared" si="0"/>
        <v>9</v>
      </c>
      <c s="161"/>
      <c s="49">
        <v>189</v>
      </c>
      <c s="50" t="s">
        <v>74</v>
      </c>
      <c s="51" t="s">
        <v>995</v>
      </c>
      <c s="52" t="s">
        <v>996</v>
      </c>
      <c s="53" t="s">
        <v>259</v>
      </c>
      <c s="53" t="s">
        <v>260</v>
      </c>
      <c s="53" t="s">
        <v>261</v>
      </c>
      <c s="44">
        <f t="shared" si="1"/>
        <v>558</v>
      </c>
      <c s="139">
        <v>1</v>
      </c>
      <c s="135">
        <v>8.8800000000000008</v>
      </c>
      <c s="135">
        <v>9.3100000000000005</v>
      </c>
      <c s="135">
        <v>9.8000000000000007</v>
      </c>
      <c s="162"/>
      <c s="135">
        <v>9.3699999999999992</v>
      </c>
      <c s="135"/>
      <c s="135"/>
      <c s="45">
        <f t="shared" si="2"/>
        <v>9.8000000000000007</v>
      </c>
      <c s="139" t="str">
        <f t="shared" si="3"/>
        <v>III A</v>
      </c>
      <c s="163" t="s">
        <v>997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8" spans="1:40" ht="19.5" customHeight="1">
      <c r="A18" s="139">
        <f t="shared" si="0"/>
        <v>10</v>
      </c>
      <c s="161"/>
      <c s="49">
        <v>275</v>
      </c>
      <c s="50" t="s">
        <v>998</v>
      </c>
      <c s="51" t="s">
        <v>999</v>
      </c>
      <c s="52" t="s">
        <v>1000</v>
      </c>
      <c s="53" t="s">
        <v>120</v>
      </c>
      <c s="53"/>
      <c s="53" t="s">
        <v>141</v>
      </c>
      <c s="44">
        <f t="shared" si="1"/>
        <v>540</v>
      </c>
      <c s="139">
        <v>5</v>
      </c>
      <c s="135">
        <v>9.4900000000000002</v>
      </c>
      <c s="135">
        <v>8.6899999999999995</v>
      </c>
      <c s="135">
        <v>9.0299999999999994</v>
      </c>
      <c s="162"/>
      <c s="135">
        <v>8.8900000000000006</v>
      </c>
      <c s="135"/>
      <c s="135"/>
      <c s="45">
        <f t="shared" si="2"/>
        <v>9.4900000000000002</v>
      </c>
      <c s="139" t="str">
        <f t="shared" si="3"/>
        <v>III A</v>
      </c>
      <c s="163"/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9" spans="1:40" ht="19.5" customHeight="1">
      <c r="A19" s="139">
        <f t="shared" si="0"/>
        <v>11</v>
      </c>
      <c s="161"/>
      <c s="49">
        <v>131</v>
      </c>
      <c s="50" t="s">
        <v>1001</v>
      </c>
      <c s="51" t="s">
        <v>1002</v>
      </c>
      <c s="52" t="s">
        <v>1003</v>
      </c>
      <c s="53" t="s">
        <v>45</v>
      </c>
      <c s="53" t="s">
        <v>46</v>
      </c>
      <c s="53" t="s">
        <v>47</v>
      </c>
      <c s="44">
        <f t="shared" si="1"/>
        <v>525</v>
      </c>
      <c s="139">
        <v>3</v>
      </c>
      <c s="135">
        <v>6.9900000000000002</v>
      </c>
      <c s="135">
        <v>9.2400000000000002</v>
      </c>
      <c s="135">
        <v>8.9000000000000004</v>
      </c>
      <c s="162"/>
      <c s="135"/>
      <c s="135"/>
      <c s="135"/>
      <c s="45">
        <f t="shared" si="2"/>
        <v>9.2400000000000002</v>
      </c>
      <c s="139" t="str">
        <f t="shared" si="3"/>
        <v>III A</v>
      </c>
      <c s="163" t="s">
        <v>981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0" spans="1:40" ht="19.5" customHeight="1">
      <c r="A20" s="139">
        <f t="shared" si="0"/>
        <v>12</v>
      </c>
      <c s="161"/>
      <c s="49">
        <v>130</v>
      </c>
      <c s="50" t="s">
        <v>702</v>
      </c>
      <c s="51" t="s">
        <v>886</v>
      </c>
      <c s="52" t="s">
        <v>1004</v>
      </c>
      <c s="53" t="s">
        <v>45</v>
      </c>
      <c s="53" t="s">
        <v>46</v>
      </c>
      <c s="53" t="s">
        <v>47</v>
      </c>
      <c s="44">
        <f t="shared" si="1"/>
        <v>431</v>
      </c>
      <c s="139">
        <v>4</v>
      </c>
      <c s="135">
        <v>7.04</v>
      </c>
      <c s="135">
        <v>7.6799999999999997</v>
      </c>
      <c s="135">
        <v>7.1799999999999997</v>
      </c>
      <c s="162"/>
      <c s="135"/>
      <c s="135"/>
      <c s="135"/>
      <c s="45">
        <f t="shared" si="2"/>
        <v>7.6799999999999997</v>
      </c>
      <c s="139" t="str">
        <f t="shared" si="3"/>
        <v/>
      </c>
      <c s="163" t="s">
        <v>981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1" spans="1:40" ht="19.5" customHeight="1">
      <c r="A21" s="139">
        <f t="shared" si="0"/>
        <v>13</v>
      </c>
      <c s="161"/>
      <c s="49">
        <v>95</v>
      </c>
      <c s="50" t="s">
        <v>1005</v>
      </c>
      <c s="51" t="s">
        <v>1006</v>
      </c>
      <c s="52" t="s">
        <v>1007</v>
      </c>
      <c s="53" t="s">
        <v>10</v>
      </c>
      <c s="53" t="s">
        <v>72</v>
      </c>
      <c s="53"/>
      <c s="44"/>
      <c s="139">
        <v>8</v>
      </c>
      <c s="135">
        <v>6.5</v>
      </c>
      <c s="135">
        <v>7.5099999999999998</v>
      </c>
      <c s="135" t="s">
        <v>873</v>
      </c>
      <c s="162"/>
      <c s="135"/>
      <c s="135"/>
      <c s="135"/>
      <c s="45">
        <f t="shared" si="2"/>
        <v>7.5099999999999998</v>
      </c>
      <c s="139" t="str">
        <f t="shared" si="3"/>
        <v/>
      </c>
      <c s="163" t="s">
        <v>901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22" spans="1:40" ht="12.75" customHeight="1">
      <c r="A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40" ht="12.75" customHeight="1">
      <c r="A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40" ht="12.75" customHeight="1">
      <c r="A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40" ht="12.75" customHeight="1">
      <c r="A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40" ht="12.75" customHeight="1">
      <c r="A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40" ht="12.75" customHeight="1">
      <c r="A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40" ht="12.75" customHeight="1">
      <c r="A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40" ht="12.75" customHeight="1">
      <c r="A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40" ht="12.75" customHeight="1">
      <c r="A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40" ht="12.75" customHeight="1">
      <c r="A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40" ht="12.75" customHeight="1">
      <c r="A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40" ht="12.75" customHeight="1">
      <c r="A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40" ht="12.75" customHeight="1">
      <c r="A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40" ht="12.75" customHeight="1">
      <c r="A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40" ht="12.75" customHeight="1">
      <c r="A2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40" ht="12.75" customHeight="1">
      <c r="A2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40" ht="12.75" customHeight="1">
      <c r="A2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40" ht="12.75" customHeight="1">
      <c r="A2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40" ht="12.75" customHeight="1">
      <c r="A2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40" ht="12.75" customHeight="1">
      <c r="A2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40" ht="12.75" customHeight="1">
      <c r="A2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40" ht="12.75" customHeight="1">
      <c r="A2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40" ht="12.75" customHeight="1">
      <c r="A2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40" ht="12.75" customHeight="1">
      <c r="A2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40" ht="12.75" customHeight="1">
      <c r="A2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40" ht="12.75" customHeight="1">
      <c r="A2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40" ht="12.75" customHeight="1">
      <c r="A2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40" ht="12.75" customHeight="1">
      <c r="A2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40" ht="12.75" customHeight="1">
      <c r="A2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40" ht="12.75" customHeight="1">
      <c r="A2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40" ht="12.75" customHeight="1">
      <c r="A2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40" ht="12.75" customHeight="1">
      <c r="A2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40" ht="12.75" customHeight="1">
      <c r="A2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40" ht="12.75" customHeight="1">
      <c r="A2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40" ht="12.75" customHeight="1">
      <c r="A2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40" ht="12.75" customHeight="1">
      <c r="A2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40" ht="12.75" customHeight="1">
      <c r="A2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40" ht="12.75" customHeight="1">
      <c r="A2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40" ht="12.75" customHeight="1">
      <c r="A2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40" ht="12.75" customHeight="1">
      <c r="A2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40" ht="12.75" customHeight="1">
      <c r="A2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40" ht="12.75" customHeight="1">
      <c r="A2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40" ht="12.75" customHeight="1">
      <c r="A2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40" ht="12.75" customHeight="1">
      <c r="A2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40" ht="12.75" customHeight="1">
      <c r="A2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40" ht="12.75" customHeight="1">
      <c r="A2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40" ht="12.75" customHeight="1">
      <c r="A2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40" ht="12.75" customHeight="1">
      <c r="A2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40" ht="12.75" customHeight="1">
      <c r="A2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40" ht="12.75" customHeight="1">
      <c r="A2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40" ht="12.75" customHeight="1">
      <c r="A2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40" ht="12.75" customHeight="1">
      <c r="A2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40" ht="12.75" customHeight="1">
      <c r="A2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40" ht="12.75" customHeight="1">
      <c r="A2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40" ht="12.75" customHeight="1">
      <c r="A2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40" ht="12.75" customHeight="1">
      <c r="A2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40" ht="12.75" customHeight="1">
      <c r="A2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40" ht="12.75" customHeight="1">
      <c r="A2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40" ht="12.75" customHeight="1">
      <c r="A2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40" ht="12.75" customHeight="1">
      <c r="A2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40" ht="12.75" customHeight="1">
      <c r="A2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40" ht="12.75" customHeight="1">
      <c r="A2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40" ht="12.75" customHeight="1">
      <c r="A2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40" ht="12.75" customHeight="1">
      <c r="A2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40" ht="12.75" customHeight="1">
      <c r="A2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40" ht="12.75" customHeight="1">
      <c r="A2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40" ht="12.75" customHeight="1">
      <c r="A2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40" ht="12.75" customHeight="1">
      <c r="A2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40" ht="12.75" customHeight="1">
      <c r="A2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40" ht="12.75" customHeight="1">
      <c r="A2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40" ht="12.75" customHeight="1">
      <c r="A2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40" ht="12.75" customHeight="1">
      <c r="A2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40" ht="12.75" customHeight="1">
      <c r="A2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40" ht="12.75" customHeight="1">
      <c r="A2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40" ht="12.75" customHeight="1">
      <c r="A2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40" ht="12.75" customHeight="1">
      <c r="A2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40" ht="12.75" customHeight="1">
      <c r="A2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40" ht="12.75" customHeight="1">
      <c r="A2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40" ht="12.75" customHeight="1">
      <c r="A2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40" ht="12.75" customHeight="1">
      <c r="A2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40" ht="12.75" customHeight="1">
      <c r="A2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40" ht="12.75" customHeight="1">
      <c r="A2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40" ht="12.75" customHeight="1">
      <c r="A2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40" ht="12.75" customHeight="1">
      <c r="A2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40" ht="12.75" customHeight="1">
      <c r="A2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40" ht="12.75" customHeight="1">
      <c r="A2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40" ht="12.75" customHeight="1">
      <c r="A2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40" ht="12.75" customHeight="1">
      <c r="A2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40" ht="12.75" customHeight="1">
      <c r="A2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40" ht="12.75" customHeight="1">
      <c r="A2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40" ht="12.75" customHeight="1">
      <c r="A2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40" ht="12.75" customHeight="1">
      <c r="A2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40" ht="12.75" customHeight="1">
      <c r="A2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40" ht="12.75" customHeight="1">
      <c r="A2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40" ht="12.75" customHeight="1">
      <c r="A2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40" ht="12.75" customHeight="1">
      <c r="A2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40" ht="12.75" customHeight="1">
      <c r="A2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40" ht="12.75" customHeight="1">
      <c r="A2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40" ht="12.75" customHeight="1">
      <c r="A2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40" ht="12.75" customHeight="1">
      <c r="A2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40" ht="12.75" customHeight="1">
      <c r="A2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40" ht="12.75" customHeight="1">
      <c r="A2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40" ht="12.75" customHeight="1">
      <c r="A2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40" ht="12.75" customHeight="1">
      <c r="A2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40" ht="12.75" customHeight="1">
      <c r="A2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40" ht="12.75" customHeight="1">
      <c r="A2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40" ht="12.75" customHeight="1">
      <c r="A2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40" ht="12.75" customHeight="1">
      <c r="A2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40" ht="12.75" customHeight="1">
      <c r="A2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40" ht="12.75" customHeight="1">
      <c r="A3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40" ht="12.75" customHeight="1">
      <c r="A3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40" ht="12.75" customHeight="1">
      <c r="A3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40" ht="12.75" customHeight="1">
      <c r="A3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40" ht="12.75" customHeight="1">
      <c r="A3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40" ht="12.75" customHeight="1">
      <c r="A3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40" ht="12.75" customHeight="1">
      <c r="A3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40" ht="12.75" customHeight="1">
      <c r="A3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40" ht="12.75" customHeight="1">
      <c r="A3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40" ht="12.75" customHeight="1">
      <c r="A3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40" ht="12.75" customHeight="1">
      <c r="A3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40" ht="12.75" customHeight="1">
      <c r="A3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40" ht="12.75" customHeight="1">
      <c r="A3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40" ht="12.75" customHeight="1">
      <c r="A3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40" ht="12.75" customHeight="1">
      <c r="A3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40" ht="12.75" customHeight="1">
      <c r="A3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40" ht="12.75" customHeight="1">
      <c r="A3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40" ht="12.75" customHeight="1">
      <c r="A3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40" ht="12.75" customHeight="1">
      <c r="A3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40" ht="12.75" customHeight="1">
      <c r="A3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40" ht="12.75" customHeight="1">
      <c r="A3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40" ht="12.75" customHeight="1">
      <c r="A3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40" ht="12.75" customHeight="1">
      <c r="A3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40" ht="12.75" customHeight="1">
      <c r="A3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40" ht="12.75" customHeight="1">
      <c r="A3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40" ht="12.75" customHeight="1">
      <c r="A3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40" ht="12.75" customHeight="1">
      <c r="A3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40" ht="12.75" customHeight="1">
      <c r="A3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40" ht="12.75" customHeight="1">
      <c r="A3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40" ht="12.75" customHeight="1">
      <c r="A3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40" ht="12.75" customHeight="1">
      <c r="A3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40" ht="12.75" customHeight="1">
      <c r="A3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40" ht="12.75" customHeight="1">
      <c r="A3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40" ht="12.75" customHeight="1">
      <c r="A3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40" ht="12.75" customHeight="1">
      <c r="A3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40" ht="12.75" customHeight="1">
      <c r="A3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40" ht="12.75" customHeight="1">
      <c r="A3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40" ht="12.75" customHeight="1">
      <c r="A3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40" ht="12.75" customHeight="1">
      <c r="A3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40" ht="12.75" customHeight="1">
      <c r="A3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40" ht="12.75" customHeight="1">
      <c r="A3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40" ht="12.75" customHeight="1">
      <c r="A3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40" ht="12.75" customHeight="1">
      <c r="A3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40" ht="12.75" customHeight="1">
      <c r="A3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40" ht="12.75" customHeight="1">
      <c r="A3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40" ht="12.75" customHeight="1">
      <c r="A3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40" ht="12.75" customHeight="1">
      <c r="A3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40" ht="12.75" customHeight="1">
      <c r="A3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40" ht="12.75" customHeight="1">
      <c r="A3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40" ht="12.75" customHeight="1">
      <c r="A3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40" ht="12.75" customHeight="1">
      <c r="A3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40" ht="12.75" customHeight="1">
      <c r="A3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40" ht="12.75" customHeight="1">
      <c r="A3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40" ht="12.75" customHeight="1">
      <c r="A3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40" ht="12.75" customHeight="1">
      <c r="A3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40" ht="12.75" customHeight="1">
      <c r="A3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40" ht="12.75" customHeight="1">
      <c r="A3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40" ht="12.75" customHeight="1">
      <c r="A3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40" ht="12.75" customHeight="1">
      <c r="A3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40" ht="12.75" customHeight="1">
      <c r="A3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40" ht="12.75" customHeight="1">
      <c r="A3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40" ht="12.75" customHeight="1">
      <c r="A3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40" ht="12.75" customHeight="1">
      <c r="A3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40" ht="12.75" customHeight="1">
      <c r="A3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40" ht="12.75" customHeight="1">
      <c r="A3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40" ht="12.75" customHeight="1">
      <c r="A3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40" ht="12.75" customHeight="1">
      <c r="A3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40" ht="12.75" customHeight="1">
      <c r="A3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40" ht="12.75" customHeight="1">
      <c r="A3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40" ht="12.75" customHeight="1">
      <c r="A3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40" ht="12.75" customHeight="1">
      <c r="A3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40" ht="12.75" customHeight="1">
      <c r="A3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40" ht="12.75" customHeight="1">
      <c r="A3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40" ht="12.75" customHeight="1">
      <c r="A3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40" ht="12.75" customHeight="1">
      <c r="A3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40" ht="12.75" customHeight="1">
      <c r="A3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40" ht="12.75" customHeight="1">
      <c r="A3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40" ht="12.75" customHeight="1">
      <c r="A3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40" ht="12.75" customHeight="1">
      <c r="A3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40" ht="12.75" customHeight="1">
      <c r="A3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40" ht="12.75" customHeight="1">
      <c r="A3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40" ht="12.75" customHeight="1">
      <c r="A3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40" ht="12.75" customHeight="1">
      <c r="A3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40" ht="12.75" customHeight="1">
      <c r="A3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40" ht="12.75" customHeight="1">
      <c r="A3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40" ht="12.75" customHeight="1">
      <c r="A3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40" ht="12.75" customHeight="1">
      <c r="A3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40" ht="12.75" customHeight="1">
      <c r="A3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40" ht="12.75" customHeight="1">
      <c r="A3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40" ht="12.75" customHeight="1">
      <c r="A3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40" ht="12.75" customHeight="1">
      <c r="A3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40" ht="12.75" customHeight="1">
      <c r="A3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40" ht="12.75" customHeight="1">
      <c r="A3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40" ht="12.75" customHeight="1">
      <c r="A3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40" ht="12.75" customHeight="1">
      <c r="A3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40" ht="12.75" customHeight="1">
      <c r="A3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40" ht="12.75" customHeight="1">
      <c r="A3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40" ht="12.75" customHeight="1">
      <c r="A3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40" ht="12.75" customHeight="1">
      <c r="A3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40" ht="12.75" customHeight="1">
      <c r="A3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40" ht="12.75" customHeight="1">
      <c r="A4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40" ht="12.75" customHeight="1">
      <c r="A4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40" ht="12.75" customHeight="1">
      <c r="A4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40" ht="12.75" customHeight="1">
      <c r="A4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40" ht="12.75" customHeight="1">
      <c r="A4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40" ht="12.75" customHeight="1">
      <c r="A4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40" ht="12.75" customHeight="1">
      <c r="A4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40" ht="12.75" customHeight="1">
      <c r="A4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40" ht="12.75" customHeight="1">
      <c r="A4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40" ht="12.75" customHeight="1">
      <c r="A4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40" ht="12.75" customHeight="1">
      <c r="A4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40" ht="12.75" customHeight="1">
      <c r="A4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40" ht="12.75" customHeight="1">
      <c r="A4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40" ht="12.75" customHeight="1">
      <c r="A4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40" ht="12.75" customHeight="1">
      <c r="A4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40" ht="12.75" customHeight="1">
      <c r="A4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40" ht="12.75" customHeight="1">
      <c r="A4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40" ht="12.75" customHeight="1">
      <c r="A4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40" ht="12.75" customHeight="1">
      <c r="A4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40" ht="12.75" customHeight="1">
      <c r="A4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40" ht="12.75" customHeight="1">
      <c r="A4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40" ht="12.75" customHeight="1">
      <c r="A4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40" ht="12.75" customHeight="1">
      <c r="A4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40" ht="12.75" customHeight="1">
      <c r="A4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40" ht="12.75" customHeight="1">
      <c r="A4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40" ht="12.75" customHeight="1">
      <c r="A4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40" ht="12.75" customHeight="1">
      <c r="A4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40" ht="12.75" customHeight="1">
      <c r="A4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40" ht="12.75" customHeight="1">
      <c r="A4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40" ht="12.75" customHeight="1">
      <c r="A4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40" ht="12.75" customHeight="1">
      <c r="A4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40" ht="12.75" customHeight="1">
      <c r="A4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40" ht="12.75" customHeight="1">
      <c r="A4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40" ht="12.75" customHeight="1">
      <c r="A4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40" ht="12.75" customHeight="1">
      <c r="A4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40" ht="12.75" customHeight="1">
      <c r="A4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40" ht="12.75" customHeight="1">
      <c r="A4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40" ht="12.75" customHeight="1">
      <c r="A4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40" ht="12.75" customHeight="1">
      <c r="A4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40" ht="12.75" customHeight="1">
      <c r="A4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40" ht="12.75" customHeight="1">
      <c r="A4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40" ht="12.75" customHeight="1">
      <c r="A4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40" ht="12.75" customHeight="1">
      <c r="A4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40" ht="12.75" customHeight="1">
      <c r="A4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40" ht="12.75" customHeight="1">
      <c r="A4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40" ht="12.75" customHeight="1">
      <c r="A4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40" ht="12.75" customHeight="1">
      <c r="A4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40" ht="12.75" customHeight="1">
      <c r="A4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40" ht="12.75" customHeight="1">
      <c r="A4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40" ht="12.75" customHeight="1">
      <c r="A4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40" ht="12.75" customHeight="1">
      <c r="A4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40" ht="12.75" customHeight="1">
      <c r="A4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40" ht="12.75" customHeight="1">
      <c r="A4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40" ht="12.75" customHeight="1">
      <c r="A4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40" ht="12.75" customHeight="1">
      <c r="A4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40" ht="12.75" customHeight="1">
      <c r="A4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40" ht="12.75" customHeight="1">
      <c r="A4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40" ht="12.75" customHeight="1">
      <c r="A4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40" ht="12.75" customHeight="1">
      <c r="A4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40" ht="12.75" customHeight="1">
      <c r="A4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40" ht="12.75" customHeight="1">
      <c r="A4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40" ht="12.75" customHeight="1">
      <c r="A4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40" ht="12.75" customHeight="1">
      <c r="A4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40" ht="12.75" customHeight="1">
      <c r="A4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40" ht="12.75" customHeight="1">
      <c r="A4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40" ht="12.75" customHeight="1">
      <c r="A4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40" ht="12.75" customHeight="1">
      <c r="A4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40" ht="12.75" customHeight="1">
      <c r="A4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40" ht="12.75" customHeight="1">
      <c r="A4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40" ht="12.75" customHeight="1">
      <c r="A4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40" ht="12.75" customHeight="1">
      <c r="A4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40" ht="12.75" customHeight="1">
      <c r="A4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40" ht="12.75" customHeight="1">
      <c r="A4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40" ht="12.75" customHeight="1">
      <c r="A4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40" ht="12.75" customHeight="1">
      <c r="A4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40" ht="12.75" customHeight="1">
      <c r="A4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40" ht="12.75" customHeight="1">
      <c r="A4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40" ht="12.75" customHeight="1">
      <c r="A4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40" ht="12.75" customHeight="1">
      <c r="A4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40" ht="12.75" customHeight="1">
      <c r="A4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40" ht="12.75" customHeight="1">
      <c r="A4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40" ht="12.75" customHeight="1">
      <c r="A4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40" ht="12.75" customHeight="1">
      <c r="A4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40" ht="12.75" customHeight="1">
      <c r="A4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40" ht="12.75" customHeight="1">
      <c r="A4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40" ht="12.75" customHeight="1">
      <c r="A4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40" ht="12.75" customHeight="1">
      <c r="A4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40" ht="12.75" customHeight="1">
      <c r="A4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40" ht="12.75" customHeight="1">
      <c r="A4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40" ht="12.75" customHeight="1">
      <c r="A4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40" ht="12.75" customHeight="1">
      <c r="A4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40" ht="12.75" customHeight="1">
      <c r="A4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40" ht="12.75" customHeight="1">
      <c r="A4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40" ht="12.75" customHeight="1">
      <c r="A4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40" ht="12.75" customHeight="1">
      <c r="A4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40" ht="12.75" customHeight="1">
      <c r="A4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40" ht="12.75" customHeight="1">
      <c r="A4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40" ht="12.75" customHeight="1">
      <c r="A4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40" ht="12.75" customHeight="1">
      <c r="A4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40" ht="12.75" customHeight="1">
      <c r="A4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40" ht="12.75" customHeight="1">
      <c r="A5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40" ht="12.75" customHeight="1">
      <c r="A5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40" ht="12.75" customHeight="1">
      <c r="A5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40" ht="12.75" customHeight="1">
      <c r="A5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40" ht="12.75" customHeight="1">
      <c r="A5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40" ht="12.75" customHeight="1">
      <c r="A5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40" ht="12.75" customHeight="1">
      <c r="A5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40" ht="12.75" customHeight="1">
      <c r="A5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40" ht="12.75" customHeight="1">
      <c r="A5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40" ht="12.75" customHeight="1">
      <c r="A5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40" ht="12.75" customHeight="1">
      <c r="A5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40" ht="12.75" customHeight="1">
      <c r="A5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40" ht="12.75" customHeight="1">
      <c r="A5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40" ht="12.75" customHeight="1">
      <c r="A5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40" ht="12.75" customHeight="1">
      <c r="A5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40" ht="12.75" customHeight="1">
      <c r="A5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40" ht="12.75" customHeight="1">
      <c r="A5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40" ht="12.75" customHeight="1">
      <c r="A5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40" ht="12.75" customHeight="1">
      <c r="A5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40" ht="12.75" customHeight="1">
      <c r="A5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40" ht="12.75" customHeight="1">
      <c r="A5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40" ht="12.75" customHeight="1">
      <c r="A5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40" ht="12.75" customHeight="1">
      <c r="A5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40" ht="12.75" customHeight="1">
      <c r="A5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40" ht="12.75" customHeight="1">
      <c r="A5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40" ht="12.75" customHeight="1">
      <c r="A5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40" ht="12.75" customHeight="1">
      <c r="A5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40" ht="12.75" customHeight="1">
      <c r="A5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40" ht="12.75" customHeight="1">
      <c r="A5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40" ht="12.75" customHeight="1">
      <c r="A5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40" ht="12.75" customHeight="1">
      <c r="A5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40" ht="12.75" customHeight="1">
      <c r="A5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40" ht="12.75" customHeight="1">
      <c r="A5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40" ht="12.75" customHeight="1">
      <c r="A5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40" ht="12.75" customHeight="1">
      <c r="A5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40" ht="12.75" customHeight="1">
      <c r="A5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40" ht="12.75" customHeight="1">
      <c r="A5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40" ht="12.75" customHeight="1">
      <c r="A5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40" ht="12.75" customHeight="1">
      <c r="A5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40" ht="12.75" customHeight="1">
      <c r="A5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40" ht="12.75" customHeight="1">
      <c r="A5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40" ht="12.75" customHeight="1">
      <c r="A5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40" ht="12.75" customHeight="1">
      <c r="A5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40" ht="12.75" customHeight="1">
      <c r="A5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40" ht="12.75" customHeight="1">
      <c r="A5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40" ht="12.75" customHeight="1">
      <c r="A5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40" ht="12.75" customHeight="1">
      <c r="A5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40" ht="12.75" customHeight="1">
      <c r="A5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40" ht="12.75" customHeight="1">
      <c r="A5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40" ht="12.75" customHeight="1">
      <c r="A5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40" ht="12.75" customHeight="1">
      <c r="A5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40" ht="12.75" customHeight="1">
      <c r="A5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40" ht="12.75" customHeight="1">
      <c r="A5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40" ht="12.75" customHeight="1">
      <c r="A5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40" ht="12.75" customHeight="1">
      <c r="A5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40" ht="12.75" customHeight="1">
      <c r="A5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40" ht="12.75" customHeight="1">
      <c r="A5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40" ht="12.75" customHeight="1">
      <c r="A5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40" ht="12.75" customHeight="1">
      <c r="A5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40" ht="12.75" customHeight="1">
      <c r="A5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40" ht="12.75" customHeight="1">
      <c r="A5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40" ht="12.75" customHeight="1">
      <c r="A5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40" ht="12.75" customHeight="1">
      <c r="A5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40" ht="12.75" customHeight="1">
      <c r="A5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40" ht="12.75" customHeight="1">
      <c r="A5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40" ht="12.75" customHeight="1">
      <c r="A5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40" ht="12.75" customHeight="1">
      <c r="A5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40" ht="12.75" customHeight="1">
      <c r="A5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40" ht="12.75" customHeight="1">
      <c r="A5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40" ht="12.75" customHeight="1">
      <c r="A5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40" ht="12.75" customHeight="1">
      <c r="A5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40" ht="12.75" customHeight="1">
      <c r="A5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40" ht="12.75" customHeight="1">
      <c r="A5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40" ht="12.75" customHeight="1">
      <c r="A5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40" ht="12.75" customHeight="1">
      <c r="A5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40" ht="12.75" customHeight="1">
      <c r="A5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40" ht="12.75" customHeight="1">
      <c r="A5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40" ht="12.75" customHeight="1">
      <c r="A5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40" ht="12.75" customHeight="1">
      <c r="A5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40" ht="12.75" customHeight="1">
      <c r="A5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40" ht="12.75" customHeight="1">
      <c r="A5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40" ht="12.75" customHeight="1">
      <c r="A5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40" ht="12.75" customHeight="1">
      <c r="A5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40" ht="12.75" customHeight="1">
      <c r="A5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40" ht="12.75" customHeight="1">
      <c r="A5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40" ht="12.75" customHeight="1">
      <c r="A5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40" ht="12.75" customHeight="1">
      <c r="A5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40" ht="12.75" customHeight="1">
      <c r="A5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40" ht="12.75" customHeight="1">
      <c r="A5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40" ht="12.75" customHeight="1">
      <c r="A5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40" ht="12.75" customHeight="1">
      <c r="A5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40" ht="12.75" customHeight="1">
      <c r="A5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40" ht="12.75" customHeight="1">
      <c r="A5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40" ht="12.75" customHeight="1">
      <c r="A5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40" ht="12.75" customHeight="1">
      <c r="A5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40" ht="12.75" customHeight="1">
      <c r="A5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40" ht="12.75" customHeight="1">
      <c r="A5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40" ht="12.75" customHeight="1">
      <c r="A5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40" ht="12.75" customHeight="1">
      <c r="A5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40" ht="12.75" customHeight="1">
      <c r="A5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40" ht="12.75" customHeight="1">
      <c r="A6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40" ht="12.75" customHeight="1">
      <c r="A6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40" ht="12.75" customHeight="1">
      <c r="A6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40" ht="12.75" customHeight="1">
      <c r="A6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40" ht="12.75" customHeight="1">
      <c r="A6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40" ht="12.75" customHeight="1">
      <c r="A6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40" ht="12.75" customHeight="1">
      <c r="A6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40" ht="12.75" customHeight="1">
      <c r="A6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40" ht="12.75" customHeight="1">
      <c r="A6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40" ht="12.75" customHeight="1">
      <c r="A6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40" ht="12.75" customHeight="1">
      <c r="A6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40" ht="12.75" customHeight="1">
      <c r="A6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40" ht="12.75" customHeight="1">
      <c r="A6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40" ht="12.75" customHeight="1">
      <c r="A6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40" ht="12.75" customHeight="1">
      <c r="A6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40" ht="12.75" customHeight="1">
      <c r="A6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40" ht="12.75" customHeight="1">
      <c r="A6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40" ht="12.75" customHeight="1">
      <c r="A6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40" ht="12.75" customHeight="1">
      <c r="A6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40" ht="12.75" customHeight="1">
      <c r="A6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40" ht="12.75" customHeight="1">
      <c r="A6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40" ht="12.75" customHeight="1">
      <c r="A6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40" ht="12.75" customHeight="1">
      <c r="A6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40" ht="12.75" customHeight="1">
      <c r="A6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40" ht="12.75" customHeight="1">
      <c r="A6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40" ht="12.75" customHeight="1">
      <c r="A6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40" ht="12.75" customHeight="1">
      <c r="A6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40" ht="12.75" customHeight="1">
      <c r="A6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40" ht="12.75" customHeight="1">
      <c r="A6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40" ht="12.75" customHeight="1">
      <c r="A6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40" ht="12.75" customHeight="1">
      <c r="A6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40" ht="12.75" customHeight="1">
      <c r="A6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40" ht="12.75" customHeight="1">
      <c r="A6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40" ht="12.75" customHeight="1">
      <c r="A6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40" ht="12.75" customHeight="1">
      <c r="A6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40" ht="12.75" customHeight="1">
      <c r="A6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40" ht="12.75" customHeight="1">
      <c r="A6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40" ht="12.75" customHeight="1">
      <c r="A6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40" ht="12.75" customHeight="1">
      <c r="A6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40" ht="12.75" customHeight="1">
      <c r="A6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40" ht="12.75" customHeight="1">
      <c r="A6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40" ht="12.75" customHeight="1">
      <c r="A6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40" ht="12.75" customHeight="1">
      <c r="A6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40" ht="12.75" customHeight="1">
      <c r="A6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40" ht="12.75" customHeight="1">
      <c r="A6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40" ht="12.75" customHeight="1">
      <c r="A6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40" ht="12.75" customHeight="1">
      <c r="A6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40" ht="12.75" customHeight="1">
      <c r="A6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40" ht="12.75" customHeight="1">
      <c r="A6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40" ht="12.75" customHeight="1">
      <c r="A6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40" ht="12.75" customHeight="1">
      <c r="A6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40" ht="12.75" customHeight="1">
      <c r="A6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40" ht="12.75" customHeight="1">
      <c r="A6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40" ht="12.75" customHeight="1">
      <c r="A6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40" ht="12.75" customHeight="1">
      <c r="A6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40" ht="12.75" customHeight="1">
      <c r="A6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40" ht="12.75" customHeight="1">
      <c r="A6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40" ht="12.75" customHeight="1">
      <c r="A6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40" ht="12.75" customHeight="1">
      <c r="A6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40" ht="12.75" customHeight="1">
      <c r="A6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40" ht="12.75" customHeight="1">
      <c r="A6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40" ht="12.75" customHeight="1">
      <c r="A6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40" ht="12.75" customHeight="1">
      <c r="A6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40" ht="12.75" customHeight="1">
      <c r="A6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40" ht="12.75" customHeight="1">
      <c r="A6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40" ht="12.75" customHeight="1">
      <c r="A6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40" ht="12.75" customHeight="1">
      <c r="A6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40" ht="12.75" customHeight="1">
      <c r="A6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40" ht="12.75" customHeight="1">
      <c r="A6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40" ht="12.75" customHeight="1">
      <c r="A6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40" ht="12.75" customHeight="1">
      <c r="A6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40" ht="12.75" customHeight="1">
      <c r="A6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40" ht="12.75" customHeight="1">
      <c r="A6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40" ht="12.75" customHeight="1">
      <c r="A6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40" ht="12.75" customHeight="1">
      <c r="A6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40" ht="12.75" customHeight="1">
      <c r="A6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40" ht="12.75" customHeight="1">
      <c r="A6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40" ht="12.75" customHeight="1">
      <c r="A6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40" ht="12.75" customHeight="1">
      <c r="A6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40" ht="12.75" customHeight="1">
      <c r="A6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40" ht="12.75" customHeight="1">
      <c r="A6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40" ht="12.75" customHeight="1">
      <c r="A6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40" ht="12.75" customHeight="1">
      <c r="A6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40" ht="12.75" customHeight="1">
      <c r="A6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40" ht="12.75" customHeight="1">
      <c r="A6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40" ht="12.75" customHeight="1">
      <c r="A6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40" ht="12.75" customHeight="1">
      <c r="A6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40" ht="12.75" customHeight="1">
      <c r="A6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40" ht="12.75" customHeight="1">
      <c r="A6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40" ht="12.75" customHeight="1">
      <c r="A6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40" ht="12.75" customHeight="1">
      <c r="A6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40" ht="12.75" customHeight="1">
      <c r="A6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40" ht="12.75" customHeight="1">
      <c r="A6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40" ht="12.75" customHeight="1">
      <c r="A6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40" ht="12.75" customHeight="1">
      <c r="A6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40" ht="12.75" customHeight="1">
      <c r="A6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40" ht="12.75" customHeight="1">
      <c r="A6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40" ht="12.75" customHeight="1">
      <c r="A6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40" ht="12.75" customHeight="1">
      <c r="A6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40" ht="12.75" customHeight="1">
      <c r="A6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40" ht="12.75" customHeight="1">
      <c r="A7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40" ht="12.75" customHeight="1">
      <c r="A7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40" ht="12.75" customHeight="1">
      <c r="A7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40" ht="12.75" customHeight="1">
      <c r="A7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40" ht="12.75" customHeight="1">
      <c r="A7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40" ht="12.75" customHeight="1">
      <c r="A7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40" ht="12.75" customHeight="1">
      <c r="A7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40" ht="12.75" customHeight="1">
      <c r="A7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40" ht="12.75" customHeight="1">
      <c r="A7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40" ht="12.75" customHeight="1">
      <c r="A7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40" ht="12.75" customHeight="1">
      <c r="A7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40" ht="12.75" customHeight="1">
      <c r="A7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40" ht="12.75" customHeight="1">
      <c r="A7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40" ht="12.75" customHeight="1">
      <c r="A7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40" ht="12.75" customHeight="1">
      <c r="A7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40" ht="12.75" customHeight="1">
      <c r="A7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40" ht="12.75" customHeight="1">
      <c r="A7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40" ht="12.75" customHeight="1">
      <c r="A7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40" ht="12.75" customHeight="1">
      <c r="A7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40" ht="12.75" customHeight="1">
      <c r="A7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40" ht="12.75" customHeight="1">
      <c r="A7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40" ht="12.75" customHeight="1">
      <c r="A7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40" ht="12.75" customHeight="1">
      <c r="A7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40" ht="12.75" customHeight="1">
      <c r="A7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40" ht="12.75" customHeight="1">
      <c r="A7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40" ht="12.75" customHeight="1">
      <c r="A7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40" ht="12.75" customHeight="1">
      <c r="A7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40" ht="12.75" customHeight="1">
      <c r="A7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40" ht="12.75" customHeight="1">
      <c r="A7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40" ht="12.75" customHeight="1">
      <c r="A7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40" ht="12.75" customHeight="1">
      <c r="A7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40" ht="12.75" customHeight="1">
      <c r="A7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40" ht="12.75" customHeight="1">
      <c r="A7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40" ht="12.75" customHeight="1">
      <c r="A7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40" ht="12.75" customHeight="1">
      <c r="A7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40" ht="12.75" customHeight="1">
      <c r="A7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40" ht="12.75" customHeight="1">
      <c r="A7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40" ht="12.75" customHeight="1">
      <c r="A7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40" ht="12.75" customHeight="1">
      <c r="A7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40" ht="12.75" customHeight="1">
      <c r="A7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40" ht="12.75" customHeight="1">
      <c r="A7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40" ht="12.75" customHeight="1">
      <c r="A7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40" ht="12.75" customHeight="1">
      <c r="A7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40" ht="12.75" customHeight="1">
      <c r="A7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40" ht="12.75" customHeight="1">
      <c r="A7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40" ht="12.75" customHeight="1">
      <c r="A7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40" ht="12.75" customHeight="1">
      <c r="A7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40" ht="12.75" customHeight="1">
      <c r="A7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40" ht="12.75" customHeight="1">
      <c r="A7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40" ht="12.75" customHeight="1">
      <c r="A7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40" ht="12.75" customHeight="1">
      <c r="A7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40" ht="12.75" customHeight="1">
      <c r="A7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40" ht="12.75" customHeight="1">
      <c r="A7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40" ht="12.75" customHeight="1">
      <c r="A7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40" ht="12.75" customHeight="1">
      <c r="A7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40" ht="12.75" customHeight="1">
      <c r="A7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40" ht="12.75" customHeight="1">
      <c r="A7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40" ht="12.75" customHeight="1">
      <c r="A7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40" ht="12.75" customHeight="1">
      <c r="A7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40" ht="12.75" customHeight="1">
      <c r="A7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40" ht="12.75" customHeight="1">
      <c r="A7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40" ht="12.75" customHeight="1">
      <c r="A7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40" ht="12.75" customHeight="1">
      <c r="A7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40" ht="12.75" customHeight="1">
      <c r="A7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40" ht="12.75" customHeight="1">
      <c r="A7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40" ht="12.75" customHeight="1">
      <c r="A7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40" ht="12.75" customHeight="1">
      <c r="A7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40" ht="12.75" customHeight="1">
      <c r="A7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40" ht="12.75" customHeight="1">
      <c r="A7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40" ht="12.75" customHeight="1">
      <c r="A7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40" ht="12.75" customHeight="1">
      <c r="A7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40" ht="12.75" customHeight="1">
      <c r="A7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40" ht="12.75" customHeight="1">
      <c r="A7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40" ht="12.75" customHeight="1">
      <c r="A7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40" ht="12.75" customHeight="1">
      <c r="A7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40" ht="12.75" customHeight="1">
      <c r="A7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40" ht="12.75" customHeight="1">
      <c r="A7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40" ht="12.75" customHeight="1">
      <c r="A7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40" ht="12.75" customHeight="1">
      <c r="A7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40" ht="12.75" customHeight="1">
      <c r="A7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40" ht="12.75" customHeight="1">
      <c r="A7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40" ht="12.75" customHeight="1">
      <c r="A7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40" ht="12.75" customHeight="1">
      <c r="A7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40" ht="12.75" customHeight="1">
      <c r="A7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40" ht="12.75" customHeight="1">
      <c r="A7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40" ht="12.75" customHeight="1">
      <c r="A7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40" ht="12.75" customHeight="1">
      <c r="A7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40" ht="12.75" customHeight="1">
      <c r="A7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40" ht="12.75" customHeight="1">
      <c r="A7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40" ht="12.75" customHeight="1">
      <c r="A7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40" ht="12.75" customHeight="1">
      <c r="A7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40" ht="12.75" customHeight="1">
      <c r="A7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40" ht="12.75" customHeight="1">
      <c r="A7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40" ht="12.75" customHeight="1">
      <c r="A7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40" ht="12.75" customHeight="1">
      <c r="A7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40" ht="12.75" customHeight="1">
      <c r="A7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40" ht="12.75" customHeight="1">
      <c r="A7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40" ht="12.75" customHeight="1">
      <c r="A7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40" ht="12.75" customHeight="1">
      <c r="A7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40" ht="12.75" customHeight="1">
      <c r="A7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40" ht="12.75" customHeight="1">
      <c r="A8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40" ht="12.75" customHeight="1">
      <c r="A8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40" ht="12.75" customHeight="1">
      <c r="A8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40" ht="12.75" customHeight="1">
      <c r="A8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40" ht="12.75" customHeight="1">
      <c r="A8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40" ht="12.75" customHeight="1">
      <c r="A8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40" ht="12.75" customHeight="1">
      <c r="A8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40" ht="12.75" customHeight="1">
      <c r="A8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40" ht="12.75" customHeight="1">
      <c r="A8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40" ht="12.75" customHeight="1">
      <c r="A8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40" ht="12.75" customHeight="1">
      <c r="A8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40" ht="12.75" customHeight="1">
      <c r="A8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40" ht="12.75" customHeight="1">
      <c r="A8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40" ht="12.75" customHeight="1">
      <c r="A8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40" ht="12.75" customHeight="1">
      <c r="A8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40" ht="12.75" customHeight="1">
      <c r="A8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40" ht="12.75" customHeight="1">
      <c r="A8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40" ht="12.75" customHeight="1">
      <c r="A8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40" ht="12.75" customHeight="1">
      <c r="A8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40" ht="12.75" customHeight="1">
      <c r="A8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40" ht="12.75" customHeight="1">
      <c r="A8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40" ht="12.75" customHeight="1">
      <c r="A8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40" ht="12.75" customHeight="1">
      <c r="A8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40" ht="12.75" customHeight="1">
      <c r="A8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40" ht="12.75" customHeight="1">
      <c r="A8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40" ht="12.75" customHeight="1">
      <c r="A8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40" ht="12.75" customHeight="1">
      <c r="A8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40" ht="12.75" customHeight="1">
      <c r="A8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40" ht="12.75" customHeight="1">
      <c r="A8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40" ht="12.75" customHeight="1">
      <c r="A8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40" ht="12.75" customHeight="1">
      <c r="A8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40" ht="12.75" customHeight="1">
      <c r="A8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40" ht="12.75" customHeight="1">
      <c r="A8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40" ht="12.75" customHeight="1">
      <c r="A8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40" ht="12.75" customHeight="1">
      <c r="A8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40" ht="12.75" customHeight="1">
      <c r="A8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40" ht="12.75" customHeight="1">
      <c r="A8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40" ht="12.75" customHeight="1">
      <c r="A8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40" ht="12.75" customHeight="1">
      <c r="A8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40" ht="12.75" customHeight="1">
      <c r="A8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40" ht="12.75" customHeight="1">
      <c r="A8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40" ht="12.75" customHeight="1">
      <c r="A8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40" ht="12.75" customHeight="1">
      <c r="A8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40" ht="12.75" customHeight="1">
      <c r="A8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40" ht="12.75" customHeight="1">
      <c r="A8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40" ht="12.75" customHeight="1">
      <c r="A8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40" ht="12.75" customHeight="1">
      <c r="A8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40" ht="12.75" customHeight="1">
      <c r="A8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40" ht="12.75" customHeight="1">
      <c r="A8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40" ht="12.75" customHeight="1">
      <c r="A8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40" ht="12.75" customHeight="1">
      <c r="A8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40" ht="12.75" customHeight="1">
      <c r="A8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40" ht="12.75" customHeight="1">
      <c r="A8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40" ht="12.75" customHeight="1">
      <c r="A8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40" ht="12.75" customHeight="1">
      <c r="A8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40" ht="12.75" customHeight="1">
      <c r="A8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40" ht="12.75" customHeight="1">
      <c r="A8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40" ht="12.75" customHeight="1">
      <c r="A8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40" ht="12.75" customHeight="1">
      <c r="A8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40" ht="12.75" customHeight="1">
      <c r="A8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40" ht="12.75" customHeight="1">
      <c r="A8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40" ht="12.75" customHeight="1">
      <c r="A8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40" ht="12.75" customHeight="1">
      <c r="A8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40" ht="12.75" customHeight="1">
      <c r="A8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40" ht="12.75" customHeight="1">
      <c r="A8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40" ht="12.75" customHeight="1">
      <c r="A8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40" ht="12.75" customHeight="1">
      <c r="A8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40" ht="12.75" customHeight="1">
      <c r="A8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40" ht="12.75" customHeight="1">
      <c r="A8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40" ht="12.75" customHeight="1">
      <c r="A8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40" ht="12.75" customHeight="1">
      <c r="A8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40" ht="12.75" customHeight="1">
      <c r="A8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40" ht="12.75" customHeight="1">
      <c r="A8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40" ht="12.75" customHeight="1">
      <c r="A8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40" ht="12.75" customHeight="1">
      <c r="A8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40" ht="12.75" customHeight="1">
      <c r="A8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40" ht="12.75" customHeight="1">
      <c r="A8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40" ht="12.75" customHeight="1">
      <c r="A8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40" ht="12.75" customHeight="1">
      <c r="A8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40" ht="12.75" customHeight="1">
      <c r="A8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40" ht="12.75" customHeight="1">
      <c r="A8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40" ht="12.75" customHeight="1">
      <c r="A8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40" ht="12.75" customHeight="1">
      <c r="A8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40" ht="12.75" customHeight="1">
      <c r="A8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40" ht="12.75" customHeight="1">
      <c r="A8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40" ht="12.75" customHeight="1">
      <c r="A8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40" ht="12.75" customHeight="1">
      <c r="A8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40" ht="12.75" customHeight="1">
      <c r="A8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40" ht="12.75" customHeight="1">
      <c r="A8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40" ht="12.75" customHeight="1">
      <c r="A8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40" ht="12.75" customHeight="1">
      <c r="A8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40" ht="12.75" customHeight="1">
      <c r="A8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40" ht="12.75" customHeight="1">
      <c r="A8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40" ht="12.75" customHeight="1">
      <c r="A8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40" ht="12.75" customHeight="1">
      <c r="A8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40" ht="12.75" customHeight="1">
      <c r="A8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40" ht="12.75" customHeight="1">
      <c r="A8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40" ht="12.75" customHeight="1">
      <c r="A8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40" ht="12.75" customHeight="1">
      <c r="A8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40" ht="12.75" customHeight="1">
      <c r="A8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40" ht="12.75" customHeight="1">
      <c r="A9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40" ht="12.75" customHeight="1">
      <c r="A9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40" ht="12.75" customHeight="1">
      <c r="A9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40" ht="12.75" customHeight="1">
      <c r="A9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40" ht="12.75" customHeight="1">
      <c r="A9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40" ht="12.75" customHeight="1">
      <c r="A9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40" ht="12.75" customHeight="1">
      <c r="A9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40" ht="12.75" customHeight="1">
      <c r="A9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40" ht="12.75" customHeight="1">
      <c r="A9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40" ht="12.75" customHeight="1">
      <c r="A9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40" ht="12.75" customHeight="1">
      <c r="A9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40" ht="12.75" customHeight="1">
      <c r="A9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40" ht="12.75" customHeight="1">
      <c r="A9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40" ht="12.75" customHeight="1">
      <c r="A9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40" ht="12.75" customHeight="1">
      <c r="A9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40" ht="12.75" customHeight="1">
      <c r="A9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40" ht="12.75" customHeight="1">
      <c r="A9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40" ht="12.75" customHeight="1">
      <c r="A9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40" ht="12.75" customHeight="1">
      <c r="A9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40" ht="12.75" customHeight="1">
      <c r="A9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40" ht="12.75" customHeight="1">
      <c r="A9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40" ht="12.75" customHeight="1">
      <c r="A9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40" ht="12.75" customHeight="1">
      <c r="A9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40" ht="12.75" customHeight="1">
      <c r="A9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40" ht="12.75" customHeight="1">
      <c r="A9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40" ht="12.75" customHeight="1">
      <c r="A9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40" ht="12.75" customHeight="1">
      <c r="A9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40" ht="12.75" customHeight="1">
      <c r="A9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40" ht="12.75" customHeight="1">
      <c r="A9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40" ht="12.75" customHeight="1">
      <c r="A9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40" ht="12.75" customHeight="1">
      <c r="A9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40" ht="12.75" customHeight="1">
      <c r="A9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40" ht="12.75" customHeight="1">
      <c r="A9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40" ht="12.75" customHeight="1">
      <c r="A9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40" ht="12.75" customHeight="1">
      <c r="A9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40" ht="12.75" customHeight="1">
      <c r="A9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40" ht="12.75" customHeight="1">
      <c r="A9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40" ht="12.75" customHeight="1">
      <c r="A9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40" ht="12.75" customHeight="1">
      <c r="A9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40" ht="12.75" customHeight="1">
      <c r="A9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40" ht="12.75" customHeight="1">
      <c r="A9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40" ht="12.75" customHeight="1">
      <c r="A9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40" ht="12.75" customHeight="1">
      <c r="A9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40" ht="12.75" customHeight="1">
      <c r="A9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40" ht="12.75" customHeight="1">
      <c r="A9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40" ht="12.75" customHeight="1">
      <c r="A9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40" ht="12.75" customHeight="1">
      <c r="A9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40" ht="12.75" customHeight="1">
      <c r="A9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40" ht="12.75" customHeight="1">
      <c r="A9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40" ht="12.75" customHeight="1">
      <c r="A9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40" ht="12.75" customHeight="1">
      <c r="A9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40" ht="12.75" customHeight="1">
      <c r="A9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40" ht="12.75" customHeight="1">
      <c r="A9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40" ht="12.75" customHeight="1">
      <c r="A9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40" ht="12.75" customHeight="1">
      <c r="A9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40" ht="12.75" customHeight="1">
      <c r="A9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40" ht="12.75" customHeight="1">
      <c r="A9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40" ht="12.75" customHeight="1">
      <c r="A9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40" ht="12.75" customHeight="1">
      <c r="A9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40" ht="12.75" customHeight="1">
      <c r="A9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40" ht="12.75" customHeight="1">
      <c r="A9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40" ht="12.75" customHeight="1">
      <c r="A9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40" ht="12.75" customHeight="1">
      <c r="A9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40" ht="12.75" customHeight="1">
      <c r="A9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40" ht="12.75" customHeight="1">
      <c r="A9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40" ht="12.75" customHeight="1">
      <c r="A9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40" ht="12.75" customHeight="1">
      <c r="A9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40" ht="12.75" customHeight="1">
      <c r="A9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40" ht="12.75" customHeight="1">
      <c r="A9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40" ht="12.75" customHeight="1">
      <c r="A9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40" ht="12.75" customHeight="1">
      <c r="A9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40" ht="12.75" customHeight="1">
      <c r="A9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40" ht="12.75" customHeight="1">
      <c r="A9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40" ht="12.75" customHeight="1">
      <c r="A9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40" ht="12.75" customHeight="1">
      <c r="A9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N982"/>
  <sheetViews>
    <sheetView workbookViewId="0" topLeftCell="A1"/>
  </sheetViews>
  <sheetFormatPr defaultColWidth="14.4442857142857" defaultRowHeight="15" customHeight="1"/>
  <cols>
    <col min="1" max="1" width="4.14285714285714" customWidth="1"/>
    <col min="2" max="2" width="1.42857142857143" hidden="1" customWidth="1"/>
    <col min="3" max="3" width="3.42857142857143" customWidth="1"/>
    <col min="4" max="4" width="9.85714285714286" customWidth="1"/>
    <col min="5" max="5" width="11.8571428571429" customWidth="1"/>
    <col min="6" max="6" width="8.57142857142857" customWidth="1"/>
    <col min="7" max="7" width="11.2857142857143" customWidth="1"/>
    <col min="8" max="8" width="7.14285714285714" customWidth="1"/>
    <col min="9" max="9" width="8.57142857142857" customWidth="1"/>
    <col min="10" max="11" width="3.71428571428571" customWidth="1"/>
    <col min="12" max="14" width="4.57142857142857" customWidth="1"/>
    <col min="15" max="15" width="2.71428571428571" customWidth="1"/>
    <col min="16" max="18" width="4.57142857142857" customWidth="1"/>
    <col min="19" max="19" width="4.71428571428571" customWidth="1"/>
    <col min="20" max="20" width="3.85714285714286" customWidth="1"/>
    <col min="21" max="21" width="13.4285714285714" customWidth="1"/>
    <col min="22" max="40" width="8" customWidth="1"/>
    <col min="41" max="41" width="12.5714285714286" customWidth="1"/>
  </cols>
  <sheetData>
    <row r="1" spans="1:40" ht="18" customHeight="1">
      <c r="A1" s="14" t="s">
        <v>0</v>
      </c>
      <c s="14"/>
      <c s="15"/>
      <c s="15"/>
      <c s="15"/>
      <c s="95"/>
      <c s="17"/>
      <c s="17"/>
      <c s="17"/>
      <c s="84"/>
      <c s="14"/>
      <c s="94"/>
      <c s="94"/>
      <c s="95"/>
      <c s="15"/>
      <c s="2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2" spans="1:40" ht="13.5" customHeight="1">
      <c r="A2" s="15" t="s">
        <v>1</v>
      </c>
      <c s="15"/>
      <c s="15"/>
      <c s="15"/>
      <c s="15"/>
      <c s="95"/>
      <c s="17"/>
      <c s="17"/>
      <c s="17"/>
      <c s="84"/>
      <c s="15"/>
      <c s="94"/>
      <c s="94"/>
      <c s="95"/>
      <c s="22"/>
      <c s="25"/>
      <c s="15"/>
      <c s="15"/>
      <c s="15"/>
      <c s="15"/>
      <c s="22" t="s">
        <v>10</v>
      </c>
      <c s="15"/>
      <c s="22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r="3" spans="1:40" ht="4.5" customHeight="1">
      <c r="A3" s="1"/>
      <c s="1"/>
      <c s="1"/>
      <c s="23"/>
      <c s="1"/>
      <c s="111"/>
      <c s="25"/>
      <c s="25"/>
      <c s="25"/>
      <c s="26"/>
      <c s="1"/>
      <c s="96"/>
      <c s="72"/>
      <c s="97"/>
      <c s="30"/>
      <c s="12"/>
      <c s="1"/>
      <c s="1"/>
      <c s="1"/>
      <c s="1"/>
      <c s="30"/>
      <c s="1"/>
      <c s="30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7.25" customHeight="1">
      <c r="A4" s="1"/>
      <c s="1"/>
      <c s="1"/>
      <c s="23" t="s">
        <v>1008</v>
      </c>
      <c s="1"/>
      <c s="21"/>
      <c s="25"/>
      <c s="25" t="s">
        <v>569</v>
      </c>
      <c s="25"/>
      <c s="73"/>
      <c s="1"/>
      <c s="94"/>
      <c s="112"/>
      <c s="98"/>
      <c s="32"/>
      <c s="12"/>
      <c s="1"/>
      <c s="1"/>
      <c s="1"/>
      <c s="1"/>
      <c s="32" t="s">
        <v>12</v>
      </c>
      <c s="1"/>
      <c s="3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23"/>
      <c s="1"/>
      <c s="21"/>
      <c s="25"/>
      <c s="25"/>
      <c s="25"/>
      <c s="26"/>
      <c s="1"/>
      <c s="96"/>
      <c s="72"/>
      <c s="97"/>
      <c s="30"/>
      <c s="1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3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  <c s="110"/>
    </row>
    <row r="7" spans="1:40" ht="12.75" customHeight="1" thickBot="1">
      <c r="A7" s="1"/>
      <c s="1"/>
      <c s="1"/>
      <c s="1"/>
      <c s="1"/>
      <c s="97"/>
      <c s="1"/>
      <c s="1"/>
      <c s="1"/>
      <c s="73"/>
      <c s="1"/>
      <c s="191" t="s">
        <v>869</v>
      </c>
      <c s="189"/>
      <c s="189"/>
      <c s="189"/>
      <c s="189"/>
      <c s="189"/>
      <c s="190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 thickBot="1">
      <c r="A8" s="116" t="s">
        <v>15</v>
      </c>
      <c s="117"/>
      <c s="118" t="s">
        <v>17</v>
      </c>
      <c s="119" t="s">
        <v>18</v>
      </c>
      <c s="120" t="s">
        <v>19</v>
      </c>
      <c s="121" t="s">
        <v>20</v>
      </c>
      <c s="121" t="s">
        <v>21</v>
      </c>
      <c s="121" t="s">
        <v>22</v>
      </c>
      <c s="121" t="s">
        <v>23</v>
      </c>
      <c s="121" t="s">
        <v>786</v>
      </c>
      <c s="122" t="s">
        <v>570</v>
      </c>
      <c s="131">
        <v>1</v>
      </c>
      <c s="131">
        <v>2</v>
      </c>
      <c s="131">
        <v>3</v>
      </c>
      <c s="131" t="s">
        <v>570</v>
      </c>
      <c s="131">
        <v>4</v>
      </c>
      <c s="131">
        <v>5</v>
      </c>
      <c s="131">
        <v>6</v>
      </c>
      <c s="132" t="s">
        <v>870</v>
      </c>
      <c s="133" t="s">
        <v>821</v>
      </c>
      <c s="134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0" ht="19.5" customHeight="1">
      <c r="A9" s="48">
        <f t="shared" si="0" ref="A9:A17">IF(ISBLANK(S9),"",RANK(S9,S$9:S$17,0))</f>
        <v>1</v>
      </c>
      <c s="49"/>
      <c s="49">
        <v>34</v>
      </c>
      <c s="50" t="s">
        <v>922</v>
      </c>
      <c s="51" t="s">
        <v>1009</v>
      </c>
      <c s="52" t="s">
        <v>1010</v>
      </c>
      <c s="53" t="s">
        <v>1011</v>
      </c>
      <c s="53" t="s">
        <v>60</v>
      </c>
      <c s="53" t="s">
        <v>47</v>
      </c>
      <c s="54">
        <f t="shared" si="1" ref="J9:J17">IF(ISBLANK(S9),"",TRUNC(0.042172*(S9+687.7)^2)-20000)</f>
        <v>967</v>
      </c>
      <c s="48"/>
      <c s="135" t="s">
        <v>873</v>
      </c>
      <c s="135">
        <v>15.619999999999999</v>
      </c>
      <c s="135" t="s">
        <v>873</v>
      </c>
      <c s="54">
        <v>2</v>
      </c>
      <c s="135">
        <v>17.41</v>
      </c>
      <c s="135">
        <v>17.329999999999998</v>
      </c>
      <c s="135" t="s">
        <v>873</v>
      </c>
      <c s="45">
        <f t="shared" si="2" ref="S9:S13">MAX(L9:N9,P9:R9)</f>
        <v>17.41</v>
      </c>
      <c s="48" t="str">
        <f t="shared" si="3" ref="T9:T17">IF(ISBLANK(S9),"",IF(S9&lt;10.2,"",IF(S9&gt;=19.9,"TSM",IF(S9&gt;=17.5,"SM",IF(S9&gt;=15.6,"KSM",IF(S9&gt;=13.8,"I A",IF(S9&gt;=12,"II A",IF(S9&gt;=10.2,"III A"))))))))</f>
        <v>KSM</v>
      </c>
      <c s="130" t="s">
        <v>1012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0" spans="1:40" ht="19.5" customHeight="1">
      <c r="A10" s="48">
        <f t="shared" si="0"/>
        <v>2</v>
      </c>
      <c s="49"/>
      <c s="49">
        <v>279</v>
      </c>
      <c s="50" t="s">
        <v>1013</v>
      </c>
      <c s="51" t="s">
        <v>1014</v>
      </c>
      <c s="52" t="s">
        <v>1015</v>
      </c>
      <c s="53" t="s">
        <v>10</v>
      </c>
      <c s="53" t="s">
        <v>1016</v>
      </c>
      <c s="53" t="s">
        <v>250</v>
      </c>
      <c s="54">
        <f t="shared" si="1"/>
        <v>936</v>
      </c>
      <c s="48"/>
      <c s="135">
        <v>16.43</v>
      </c>
      <c s="135">
        <v>16.600000000000001</v>
      </c>
      <c s="135">
        <v>16.800000000000001</v>
      </c>
      <c s="54">
        <v>6</v>
      </c>
      <c s="135" t="s">
        <v>873</v>
      </c>
      <c s="135">
        <v>16.899999999999999</v>
      </c>
      <c s="135">
        <v>16.579999999999998</v>
      </c>
      <c s="45">
        <f t="shared" si="2"/>
        <v>16.899999999999999</v>
      </c>
      <c s="48" t="str">
        <f t="shared" si="3"/>
        <v>KSM</v>
      </c>
      <c s="130" t="s">
        <v>1017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1" spans="1:40" ht="19.5" customHeight="1">
      <c r="A11" s="48">
        <f t="shared" si="0"/>
        <v>3</v>
      </c>
      <c s="49"/>
      <c s="49">
        <v>277</v>
      </c>
      <c s="50" t="s">
        <v>307</v>
      </c>
      <c s="51" t="s">
        <v>1018</v>
      </c>
      <c s="52" t="s">
        <v>1019</v>
      </c>
      <c s="53" t="s">
        <v>259</v>
      </c>
      <c s="53"/>
      <c s="53" t="s">
        <v>250</v>
      </c>
      <c s="54">
        <f t="shared" si="1"/>
        <v>903</v>
      </c>
      <c s="48"/>
      <c s="135">
        <v>16.34</v>
      </c>
      <c s="135">
        <v>16.289999999999999</v>
      </c>
      <c s="135" t="s">
        <v>873</v>
      </c>
      <c s="54">
        <v>5</v>
      </c>
      <c s="135">
        <v>16.079999999999998</v>
      </c>
      <c s="135">
        <v>16.27</v>
      </c>
      <c s="135" t="s">
        <v>873</v>
      </c>
      <c s="45">
        <f t="shared" si="2"/>
        <v>16.34</v>
      </c>
      <c s="48" t="str">
        <f t="shared" si="3"/>
        <v>KSM</v>
      </c>
      <c s="130" t="s">
        <v>1020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2" spans="1:40" ht="19.5" customHeight="1">
      <c r="A12" s="48">
        <f t="shared" si="0"/>
        <v>4</v>
      </c>
      <c s="49"/>
      <c s="49">
        <v>227</v>
      </c>
      <c s="50" t="s">
        <v>1021</v>
      </c>
      <c s="51" t="s">
        <v>1022</v>
      </c>
      <c s="52" t="s">
        <v>1023</v>
      </c>
      <c s="53" t="s">
        <v>120</v>
      </c>
      <c s="53" t="s">
        <v>66</v>
      </c>
      <c s="53" t="s">
        <v>196</v>
      </c>
      <c s="54">
        <f t="shared" si="1"/>
        <v>899</v>
      </c>
      <c s="48"/>
      <c s="135">
        <v>15.619999999999999</v>
      </c>
      <c s="135">
        <v>15.960000000000001</v>
      </c>
      <c s="135">
        <v>16.27</v>
      </c>
      <c s="54">
        <v>4</v>
      </c>
      <c s="135" t="s">
        <v>873</v>
      </c>
      <c s="135">
        <v>15.83</v>
      </c>
      <c s="135">
        <v>16.190000000000001</v>
      </c>
      <c s="45">
        <f t="shared" si="2"/>
        <v>16.27</v>
      </c>
      <c s="48" t="str">
        <f t="shared" si="3"/>
        <v>KSM</v>
      </c>
      <c s="130" t="s">
        <v>1024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3" spans="1:40" ht="19.5" customHeight="1">
      <c r="A13" s="48">
        <f t="shared" si="0"/>
        <v>5</v>
      </c>
      <c s="49"/>
      <c s="49">
        <v>278</v>
      </c>
      <c s="50" t="s">
        <v>1025</v>
      </c>
      <c s="51" t="s">
        <v>1026</v>
      </c>
      <c s="52" t="s">
        <v>1027</v>
      </c>
      <c s="53" t="s">
        <v>10</v>
      </c>
      <c s="53" t="s">
        <v>1016</v>
      </c>
      <c s="53" t="s">
        <v>250</v>
      </c>
      <c s="54">
        <f t="shared" si="1"/>
        <v>895</v>
      </c>
      <c s="48"/>
      <c s="135">
        <v>15.869999999999999</v>
      </c>
      <c s="135">
        <v>16.199999999999999</v>
      </c>
      <c s="135" t="s">
        <v>873</v>
      </c>
      <c s="54">
        <v>3</v>
      </c>
      <c s="135" t="s">
        <v>873</v>
      </c>
      <c s="135" t="s">
        <v>873</v>
      </c>
      <c s="135">
        <v>15.779999999999999</v>
      </c>
      <c s="45">
        <f t="shared" si="2"/>
        <v>16.199999999999999</v>
      </c>
      <c s="48" t="str">
        <f t="shared" si="3"/>
        <v>KSM</v>
      </c>
      <c s="130" t="s">
        <v>1017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4" spans="1:40" ht="19.5" customHeight="1">
      <c r="A14" s="48">
        <f t="shared" si="0"/>
        <v>6</v>
      </c>
      <c s="49"/>
      <c s="49">
        <v>253</v>
      </c>
      <c s="50" t="s">
        <v>1025</v>
      </c>
      <c s="51" t="s">
        <v>1028</v>
      </c>
      <c s="52" t="s">
        <v>1029</v>
      </c>
      <c s="53" t="s">
        <v>1030</v>
      </c>
      <c s="53"/>
      <c s="53" t="s">
        <v>67</v>
      </c>
      <c s="54">
        <f t="shared" si="1"/>
        <v>880</v>
      </c>
      <c s="48"/>
      <c s="135" t="s">
        <v>873</v>
      </c>
      <c s="135" t="s">
        <v>873</v>
      </c>
      <c s="135">
        <v>15.390000000000001</v>
      </c>
      <c s="54">
        <v>1</v>
      </c>
      <c s="135" t="s">
        <v>873</v>
      </c>
      <c s="135">
        <v>15.960000000000001</v>
      </c>
      <c s="135" t="s">
        <v>873</v>
      </c>
      <c s="45">
        <f>MAX(M14:N14,P14:R14)</f>
        <v>15.960000000000001</v>
      </c>
      <c s="48" t="str">
        <f t="shared" si="3"/>
        <v>KSM</v>
      </c>
      <c s="130" t="s">
        <v>997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5" spans="1:40" ht="19.5" customHeight="1">
      <c r="A15" s="48">
        <f t="shared" si="0"/>
        <v>7</v>
      </c>
      <c s="49"/>
      <c s="49">
        <v>169</v>
      </c>
      <c s="50" t="s">
        <v>311</v>
      </c>
      <c s="51" t="s">
        <v>1031</v>
      </c>
      <c s="52" t="s">
        <v>1032</v>
      </c>
      <c s="53" t="s">
        <v>146</v>
      </c>
      <c s="53" t="s">
        <v>147</v>
      </c>
      <c s="53" t="s">
        <v>128</v>
      </c>
      <c s="54">
        <f t="shared" si="1"/>
        <v>741</v>
      </c>
      <c s="48"/>
      <c s="135">
        <v>12.52</v>
      </c>
      <c s="135">
        <v>12.27</v>
      </c>
      <c s="135" t="s">
        <v>873</v>
      </c>
      <c s="54">
        <v>7</v>
      </c>
      <c s="135" t="s">
        <v>873</v>
      </c>
      <c s="135">
        <v>13.6</v>
      </c>
      <c s="135"/>
      <c s="45">
        <f t="shared" si="4" ref="S15:S17">MAX(L15:N15,P15:R15)</f>
        <v>13.6</v>
      </c>
      <c s="48" t="str">
        <f t="shared" si="3"/>
        <v>II A</v>
      </c>
      <c s="130" t="s">
        <v>148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6" spans="1:40" ht="19.5" customHeight="1">
      <c r="A16" s="48">
        <f t="shared" si="0"/>
        <v>8</v>
      </c>
      <c s="49"/>
      <c s="49">
        <v>252</v>
      </c>
      <c s="50" t="s">
        <v>1033</v>
      </c>
      <c s="51" t="s">
        <v>1034</v>
      </c>
      <c s="52" t="s">
        <v>1035</v>
      </c>
      <c s="53" t="s">
        <v>170</v>
      </c>
      <c s="53" t="s">
        <v>60</v>
      </c>
      <c s="53" t="s">
        <v>67</v>
      </c>
      <c s="54">
        <f t="shared" si="1"/>
        <v>618</v>
      </c>
      <c s="48"/>
      <c s="135" t="s">
        <v>1036</v>
      </c>
      <c s="135">
        <v>11.529999999999999</v>
      </c>
      <c s="135" t="s">
        <v>929</v>
      </c>
      <c s="54"/>
      <c s="135"/>
      <c s="135"/>
      <c s="135"/>
      <c s="45">
        <f t="shared" si="4"/>
        <v>11.529999999999999</v>
      </c>
      <c s="48" t="str">
        <f t="shared" si="3"/>
        <v>III A</v>
      </c>
      <c s="130" t="s">
        <v>1037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7" spans="1:40" ht="19.5" customHeight="1">
      <c r="A17" s="48">
        <f t="shared" si="0"/>
        <v>9</v>
      </c>
      <c s="49"/>
      <c s="49">
        <v>170</v>
      </c>
      <c s="50" t="s">
        <v>1038</v>
      </c>
      <c s="51" t="s">
        <v>1039</v>
      </c>
      <c s="52" t="s">
        <v>1040</v>
      </c>
      <c s="53" t="s">
        <v>146</v>
      </c>
      <c s="53" t="s">
        <v>147</v>
      </c>
      <c s="53" t="s">
        <v>128</v>
      </c>
      <c s="54">
        <f t="shared" si="1"/>
        <v>496</v>
      </c>
      <c s="48"/>
      <c s="135">
        <v>8.7200000000000006</v>
      </c>
      <c s="135">
        <v>9.4000000000000004</v>
      </c>
      <c s="135">
        <v>9.25</v>
      </c>
      <c s="54">
        <v>8</v>
      </c>
      <c s="135">
        <v>9.4600000000000009</v>
      </c>
      <c s="135"/>
      <c s="135"/>
      <c s="45">
        <f t="shared" si="4"/>
        <v>9.4600000000000009</v>
      </c>
      <c s="48" t="str">
        <f t="shared" si="3"/>
        <v/>
      </c>
      <c s="130" t="s">
        <v>148</v>
      </c>
      <c s="138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  <c s="59"/>
    </row>
    <row r="18" spans="1:40" ht="12.75" customHeight="1">
      <c r="A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40" ht="12.75" customHeight="1">
      <c r="A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40" ht="12.75" customHeight="1">
      <c r="A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40" ht="12.75" customHeight="1">
      <c r="A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40" ht="12.75" customHeight="1">
      <c r="A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40" ht="12.75" customHeight="1">
      <c r="A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40" ht="12.75" customHeight="1">
      <c r="A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40" ht="12.75" customHeight="1">
      <c r="A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40" ht="12.75" customHeight="1">
      <c r="A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40" ht="12.75" customHeight="1">
      <c r="A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40" ht="12.75" customHeight="1">
      <c r="A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40" ht="12.75" customHeight="1">
      <c r="A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40" ht="12.75" customHeight="1">
      <c r="A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40" ht="12.75" customHeight="1">
      <c r="A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40" ht="12.75" customHeight="1">
      <c r="A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40" ht="12.75" customHeight="1">
      <c r="A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40" ht="12.75" customHeight="1">
      <c r="A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40" ht="12.75" customHeight="1">
      <c r="A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40" ht="12.75" customHeight="1">
      <c r="A2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40" ht="12.75" customHeight="1">
      <c r="A2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40" ht="12.75" customHeight="1">
      <c r="A2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40" ht="12.75" customHeight="1">
      <c r="A2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40" ht="12.75" customHeight="1">
      <c r="A2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40" ht="12.75" customHeight="1">
      <c r="A2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40" ht="12.75" customHeight="1">
      <c r="A2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40" ht="12.75" customHeight="1">
      <c r="A2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40" ht="12.75" customHeight="1">
      <c r="A2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40" ht="12.75" customHeight="1">
      <c r="A2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40" ht="12.75" customHeight="1">
      <c r="A2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40" ht="12.75" customHeight="1">
      <c r="A2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40" ht="12.75" customHeight="1">
      <c r="A2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40" ht="12.75" customHeight="1">
      <c r="A2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40" ht="12.75" customHeight="1">
      <c r="A2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40" ht="12.75" customHeight="1">
      <c r="A2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40" ht="12.75" customHeight="1">
      <c r="A2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40" ht="12.75" customHeight="1">
      <c r="A2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40" ht="12.75" customHeight="1">
      <c r="A2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40" ht="12.75" customHeight="1">
      <c r="A2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40" ht="12.75" customHeight="1">
      <c r="A2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40" ht="12.75" customHeight="1">
      <c r="A2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40" ht="12.75" customHeight="1">
      <c r="A2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40" ht="12.75" customHeight="1">
      <c r="A2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40" ht="12.75" customHeight="1">
      <c r="A2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40" ht="12.75" customHeight="1">
      <c r="A2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40" ht="12.75" customHeight="1">
      <c r="A2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40" ht="12.75" customHeight="1">
      <c r="A2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40" ht="12.75" customHeight="1">
      <c r="A2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40" ht="12.75" customHeight="1">
      <c r="A2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40" ht="12.75" customHeight="1">
      <c r="A2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40" ht="12.75" customHeight="1">
      <c r="A2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40" ht="12.75" customHeight="1">
      <c r="A2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40" ht="12.75" customHeight="1">
      <c r="A2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40" ht="12.75" customHeight="1">
      <c r="A2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40" ht="12.75" customHeight="1">
      <c r="A2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40" ht="12.75" customHeight="1">
      <c r="A2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40" ht="12.75" customHeight="1">
      <c r="A2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40" ht="12.75" customHeight="1">
      <c r="A2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40" ht="12.75" customHeight="1">
      <c r="A2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40" ht="12.75" customHeight="1">
      <c r="A2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40" ht="12.75" customHeight="1">
      <c r="A2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40" ht="12.75" customHeight="1">
      <c r="A2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40" ht="12.75" customHeight="1">
      <c r="A2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40" ht="12.75" customHeight="1">
      <c r="A2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40" ht="12.75" customHeight="1">
      <c r="A2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40" ht="12.75" customHeight="1">
      <c r="A2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40" ht="12.75" customHeight="1">
      <c r="A2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40" ht="12.75" customHeight="1">
      <c r="A2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40" ht="12.75" customHeight="1">
      <c r="A2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40" ht="12.75" customHeight="1">
      <c r="A2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40" ht="12.75" customHeight="1">
      <c r="A2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40" ht="12.75" customHeight="1">
      <c r="A2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40" ht="12.75" customHeight="1">
      <c r="A2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40" ht="12.75" customHeight="1">
      <c r="A2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40" ht="12.75" customHeight="1">
      <c r="A2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40" ht="12.75" customHeight="1">
      <c r="A2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40" ht="12.75" customHeight="1">
      <c r="A2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40" ht="12.75" customHeight="1">
      <c r="A2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40" ht="12.75" customHeight="1">
      <c r="A2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40" ht="12.75" customHeight="1">
      <c r="A2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40" ht="12.75" customHeight="1">
      <c r="A2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40" ht="12.75" customHeight="1">
      <c r="A2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40" ht="12.75" customHeight="1">
      <c r="A2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40" ht="12.75" customHeight="1">
      <c r="A2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40" ht="12.75" customHeight="1">
      <c r="A2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40" ht="12.75" customHeight="1">
      <c r="A2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40" ht="12.75" customHeight="1">
      <c r="A2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40" ht="12.75" customHeight="1">
      <c r="A2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40" ht="12.75" customHeight="1">
      <c r="A2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40" ht="12.75" customHeight="1">
      <c r="A2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40" ht="12.75" customHeight="1">
      <c r="A2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40" ht="12.75" customHeight="1">
      <c r="A2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40" ht="12.75" customHeight="1">
      <c r="A2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40" ht="12.75" customHeight="1">
      <c r="A2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40" ht="12.75" customHeight="1">
      <c r="A2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40" ht="12.75" customHeight="1">
      <c r="A2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40" ht="12.75" customHeight="1">
      <c r="A2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40" ht="12.75" customHeight="1">
      <c r="A2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40" ht="12.75" customHeight="1">
      <c r="A2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40" ht="12.75" customHeight="1">
      <c r="A2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40" ht="12.75" customHeight="1">
      <c r="A2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40" ht="12.75" customHeight="1">
      <c r="A2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40" ht="12.75" customHeight="1">
      <c r="A2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40" ht="12.75" customHeight="1">
      <c r="A2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40" ht="12.75" customHeight="1">
      <c r="A2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40" ht="12.75" customHeight="1">
      <c r="A2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40" ht="12.75" customHeight="1">
      <c r="A2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40" ht="12.75" customHeight="1">
      <c r="A2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40" ht="12.75" customHeight="1">
      <c r="A2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40" ht="12.75" customHeight="1">
      <c r="A2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40" ht="12.75" customHeight="1">
      <c r="A2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40" ht="12.75" customHeight="1">
      <c r="A2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40" ht="12.75" customHeight="1">
      <c r="A2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40" ht="12.75" customHeight="1">
      <c r="A2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40" ht="12.75" customHeight="1">
      <c r="A3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40" ht="12.75" customHeight="1">
      <c r="A3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40" ht="12.75" customHeight="1">
      <c r="A3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40" ht="12.75" customHeight="1">
      <c r="A3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40" ht="12.75" customHeight="1">
      <c r="A3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40" ht="12.75" customHeight="1">
      <c r="A3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40" ht="12.75" customHeight="1">
      <c r="A3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40" ht="12.75" customHeight="1">
      <c r="A3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40" ht="12.75" customHeight="1">
      <c r="A3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40" ht="12.75" customHeight="1">
      <c r="A3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40" ht="12.75" customHeight="1">
      <c r="A3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40" ht="12.75" customHeight="1">
      <c r="A3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40" ht="12.75" customHeight="1">
      <c r="A3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40" ht="12.75" customHeight="1">
      <c r="A3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40" ht="12.75" customHeight="1">
      <c r="A3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40" ht="12.75" customHeight="1">
      <c r="A3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40" ht="12.75" customHeight="1">
      <c r="A3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40" ht="12.75" customHeight="1">
      <c r="A3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40" ht="12.75" customHeight="1">
      <c r="A3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40" ht="12.75" customHeight="1">
      <c r="A3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40" ht="12.75" customHeight="1">
      <c r="A3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40" ht="12.75" customHeight="1">
      <c r="A3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40" ht="12.75" customHeight="1">
      <c r="A3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40" ht="12.75" customHeight="1">
      <c r="A3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40" ht="12.75" customHeight="1">
      <c r="A3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40" ht="12.75" customHeight="1">
      <c r="A3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40" ht="12.75" customHeight="1">
      <c r="A3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40" ht="12.75" customHeight="1">
      <c r="A3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40" ht="12.75" customHeight="1">
      <c r="A3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40" ht="12.75" customHeight="1">
      <c r="A3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40" ht="12.75" customHeight="1">
      <c r="A3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40" ht="12.75" customHeight="1">
      <c r="A3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40" ht="12.75" customHeight="1">
      <c r="A3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40" ht="12.75" customHeight="1">
      <c r="A3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40" ht="12.75" customHeight="1">
      <c r="A3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40" ht="12.75" customHeight="1">
      <c r="A3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40" ht="12.75" customHeight="1">
      <c r="A3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40" ht="12.75" customHeight="1">
      <c r="A3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40" ht="12.75" customHeight="1">
      <c r="A3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40" ht="12.75" customHeight="1">
      <c r="A3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40" ht="12.75" customHeight="1">
      <c r="A3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40" ht="12.75" customHeight="1">
      <c r="A3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40" ht="12.75" customHeight="1">
      <c r="A3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40" ht="12.75" customHeight="1">
      <c r="A3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40" ht="12.75" customHeight="1">
      <c r="A3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40" ht="12.75" customHeight="1">
      <c r="A3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40" ht="12.75" customHeight="1">
      <c r="A3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40" ht="12.75" customHeight="1">
      <c r="A3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40" ht="12.75" customHeight="1">
      <c r="A3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40" ht="12.75" customHeight="1">
      <c r="A3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40" ht="12.75" customHeight="1">
      <c r="A3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40" ht="12.75" customHeight="1">
      <c r="A3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40" ht="12.75" customHeight="1">
      <c r="A3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40" ht="12.75" customHeight="1">
      <c r="A3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40" ht="12.75" customHeight="1">
      <c r="A3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40" ht="12.75" customHeight="1">
      <c r="A3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40" ht="12.75" customHeight="1">
      <c r="A3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40" ht="12.75" customHeight="1">
      <c r="A3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40" ht="12.75" customHeight="1">
      <c r="A3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40" ht="12.75" customHeight="1">
      <c r="A3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40" ht="12.75" customHeight="1">
      <c r="A3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40" ht="12.75" customHeight="1">
      <c r="A3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40" ht="12.75" customHeight="1">
      <c r="A3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40" ht="12.75" customHeight="1">
      <c r="A3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40" ht="12.75" customHeight="1">
      <c r="A3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40" ht="12.75" customHeight="1">
      <c r="A3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40" ht="12.75" customHeight="1">
      <c r="A3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40" ht="12.75" customHeight="1">
      <c r="A3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40" ht="12.75" customHeight="1">
      <c r="A3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40" ht="12.75" customHeight="1">
      <c r="A3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40" ht="12.75" customHeight="1">
      <c r="A3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40" ht="12.75" customHeight="1">
      <c r="A3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40" ht="12.75" customHeight="1">
      <c r="A3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40" ht="12.75" customHeight="1">
      <c r="A3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40" ht="12.75" customHeight="1">
      <c r="A3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40" ht="12.75" customHeight="1">
      <c r="A3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40" ht="12.75" customHeight="1">
      <c r="A3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40" ht="12.75" customHeight="1">
      <c r="A3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40" ht="12.75" customHeight="1">
      <c r="A3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40" ht="12.75" customHeight="1">
      <c r="A3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40" ht="12.75" customHeight="1">
      <c r="A3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40" ht="12.75" customHeight="1">
      <c r="A3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40" ht="12.75" customHeight="1">
      <c r="A3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40" ht="12.75" customHeight="1">
      <c r="A3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40" ht="12.75" customHeight="1">
      <c r="A3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40" ht="12.75" customHeight="1">
      <c r="A3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40" ht="12.75" customHeight="1">
      <c r="A3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40" ht="12.75" customHeight="1">
      <c r="A3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40" ht="12.75" customHeight="1">
      <c r="A3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40" ht="12.75" customHeight="1">
      <c r="A3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40" ht="12.75" customHeight="1">
      <c r="A3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40" ht="12.75" customHeight="1">
      <c r="A3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40" ht="12.75" customHeight="1">
      <c r="A3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40" ht="12.75" customHeight="1">
      <c r="A3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40" ht="12.75" customHeight="1">
      <c r="A3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40" ht="12.75" customHeight="1">
      <c r="A3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40" ht="12.75" customHeight="1">
      <c r="A3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40" ht="12.75" customHeight="1">
      <c r="A3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40" ht="12.75" customHeight="1">
      <c r="A3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40" ht="12.75" customHeight="1">
      <c r="A3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40" ht="12.75" customHeight="1">
      <c r="A4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40" ht="12.75" customHeight="1">
      <c r="A4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40" ht="12.75" customHeight="1">
      <c r="A4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40" ht="12.75" customHeight="1">
      <c r="A4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40" ht="12.75" customHeight="1">
      <c r="A4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40" ht="12.75" customHeight="1">
      <c r="A4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40" ht="12.75" customHeight="1">
      <c r="A4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40" ht="12.75" customHeight="1">
      <c r="A4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40" ht="12.75" customHeight="1">
      <c r="A4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40" ht="12.75" customHeight="1">
      <c r="A4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40" ht="12.75" customHeight="1">
      <c r="A4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40" ht="12.75" customHeight="1">
      <c r="A4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40" ht="12.75" customHeight="1">
      <c r="A4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40" ht="12.75" customHeight="1">
      <c r="A4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40" ht="12.75" customHeight="1">
      <c r="A4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40" ht="12.75" customHeight="1">
      <c r="A4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40" ht="12.75" customHeight="1">
      <c r="A4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40" ht="12.75" customHeight="1">
      <c r="A4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40" ht="12.75" customHeight="1">
      <c r="A4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40" ht="12.75" customHeight="1">
      <c r="A4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40" ht="12.75" customHeight="1">
      <c r="A4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40" ht="12.75" customHeight="1">
      <c r="A4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40" ht="12.75" customHeight="1">
      <c r="A4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40" ht="12.75" customHeight="1">
      <c r="A4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40" ht="12.75" customHeight="1">
      <c r="A4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40" ht="12.75" customHeight="1">
      <c r="A4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40" ht="12.75" customHeight="1">
      <c r="A4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40" ht="12.75" customHeight="1">
      <c r="A4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40" ht="12.75" customHeight="1">
      <c r="A4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40" ht="12.75" customHeight="1">
      <c r="A4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40" ht="12.75" customHeight="1">
      <c r="A4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40" ht="12.75" customHeight="1">
      <c r="A4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40" ht="12.75" customHeight="1">
      <c r="A4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40" ht="12.75" customHeight="1">
      <c r="A4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40" ht="12.75" customHeight="1">
      <c r="A4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40" ht="12.75" customHeight="1">
      <c r="A4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40" ht="12.75" customHeight="1">
      <c r="A4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40" ht="12.75" customHeight="1">
      <c r="A4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40" ht="12.75" customHeight="1">
      <c r="A4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40" ht="12.75" customHeight="1">
      <c r="A4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40" ht="12.75" customHeight="1">
      <c r="A4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40" ht="12.75" customHeight="1">
      <c r="A4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40" ht="12.75" customHeight="1">
      <c r="A4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40" ht="12.75" customHeight="1">
      <c r="A4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40" ht="12.75" customHeight="1">
      <c r="A4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40" ht="12.75" customHeight="1">
      <c r="A4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40" ht="12.75" customHeight="1">
      <c r="A4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40" ht="12.75" customHeight="1">
      <c r="A4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40" ht="12.75" customHeight="1">
      <c r="A4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40" ht="12.75" customHeight="1">
      <c r="A4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40" ht="12.75" customHeight="1">
      <c r="A4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40" ht="12.75" customHeight="1">
      <c r="A4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40" ht="12.75" customHeight="1">
      <c r="A4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40" ht="12.75" customHeight="1">
      <c r="A4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40" ht="12.75" customHeight="1">
      <c r="A4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40" ht="12.75" customHeight="1">
      <c r="A4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40" ht="12.75" customHeight="1">
      <c r="A4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40" ht="12.75" customHeight="1">
      <c r="A4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40" ht="12.75" customHeight="1">
      <c r="A4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40" ht="12.75" customHeight="1">
      <c r="A4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40" ht="12.75" customHeight="1">
      <c r="A4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40" ht="12.75" customHeight="1">
      <c r="A4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40" ht="12.75" customHeight="1">
      <c r="A4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40" ht="12.75" customHeight="1">
      <c r="A4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40" ht="12.75" customHeight="1">
      <c r="A4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40" ht="12.75" customHeight="1">
      <c r="A4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40" ht="12.75" customHeight="1">
      <c r="A4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40" ht="12.75" customHeight="1">
      <c r="A4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40" ht="12.75" customHeight="1">
      <c r="A4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40" ht="12.75" customHeight="1">
      <c r="A4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40" ht="12.75" customHeight="1">
      <c r="A4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40" ht="12.75" customHeight="1">
      <c r="A4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40" ht="12.75" customHeight="1">
      <c r="A4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40" ht="12.75" customHeight="1">
      <c r="A4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40" ht="12.75" customHeight="1">
      <c r="A4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40" ht="12.75" customHeight="1">
      <c r="A4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40" ht="12.75" customHeight="1">
      <c r="A4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40" ht="12.75" customHeight="1">
      <c r="A4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40" ht="12.75" customHeight="1">
      <c r="A4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40" ht="12.75" customHeight="1">
      <c r="A4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40" ht="12.75" customHeight="1">
      <c r="A4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40" ht="12.75" customHeight="1">
      <c r="A4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40" ht="12.75" customHeight="1">
      <c r="A4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40" ht="12.75" customHeight="1">
      <c r="A4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40" ht="12.75" customHeight="1">
      <c r="A4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40" ht="12.75" customHeight="1">
      <c r="A4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40" ht="12.75" customHeight="1">
      <c r="A4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40" ht="12.75" customHeight="1">
      <c r="A4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40" ht="12.75" customHeight="1">
      <c r="A4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40" ht="12.75" customHeight="1">
      <c r="A4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40" ht="12.75" customHeight="1">
      <c r="A4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40" ht="12.75" customHeight="1">
      <c r="A4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40" ht="12.75" customHeight="1">
      <c r="A4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40" ht="12.75" customHeight="1">
      <c r="A4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40" ht="12.75" customHeight="1">
      <c r="A4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40" ht="12.75" customHeight="1">
      <c r="A4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40" ht="12.75" customHeight="1">
      <c r="A4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40" ht="12.75" customHeight="1">
      <c r="A4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40" ht="12.75" customHeight="1">
      <c r="A4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40" ht="12.75" customHeight="1">
      <c r="A4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40" ht="12.75" customHeight="1">
      <c r="A5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40" ht="12.75" customHeight="1">
      <c r="A5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40" ht="12.75" customHeight="1">
      <c r="A5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40" ht="12.75" customHeight="1">
      <c r="A5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40" ht="12.75" customHeight="1">
      <c r="A5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40" ht="12.75" customHeight="1">
      <c r="A5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40" ht="12.75" customHeight="1">
      <c r="A5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40" ht="12.75" customHeight="1">
      <c r="A5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40" ht="12.75" customHeight="1">
      <c r="A5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40" ht="12.75" customHeight="1">
      <c r="A5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40" ht="12.75" customHeight="1">
      <c r="A5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40" ht="12.75" customHeight="1">
      <c r="A5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40" ht="12.75" customHeight="1">
      <c r="A5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40" ht="12.75" customHeight="1">
      <c r="A5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40" ht="12.75" customHeight="1">
      <c r="A5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40" ht="12.75" customHeight="1">
      <c r="A5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40" ht="12.75" customHeight="1">
      <c r="A5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40" ht="12.75" customHeight="1">
      <c r="A5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40" ht="12.75" customHeight="1">
      <c r="A5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40" ht="12.75" customHeight="1">
      <c r="A5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40" ht="12.75" customHeight="1">
      <c r="A5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40" ht="12.75" customHeight="1">
      <c r="A5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40" ht="12.75" customHeight="1">
      <c r="A5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40" ht="12.75" customHeight="1">
      <c r="A5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40" ht="12.75" customHeight="1">
      <c r="A5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40" ht="12.75" customHeight="1">
      <c r="A5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40" ht="12.75" customHeight="1">
      <c r="A5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40" ht="12.75" customHeight="1">
      <c r="A5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40" ht="12.75" customHeight="1">
      <c r="A5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40" ht="12.75" customHeight="1">
      <c r="A5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40" ht="12.75" customHeight="1">
      <c r="A5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40" ht="12.75" customHeight="1">
      <c r="A5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40" ht="12.75" customHeight="1">
      <c r="A5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40" ht="12.75" customHeight="1">
      <c r="A5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40" ht="12.75" customHeight="1">
      <c r="A5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40" ht="12.75" customHeight="1">
      <c r="A5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40" ht="12.75" customHeight="1">
      <c r="A5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40" ht="12.75" customHeight="1">
      <c r="A5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40" ht="12.75" customHeight="1">
      <c r="A5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40" ht="12.75" customHeight="1">
      <c r="A5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40" ht="12.75" customHeight="1">
      <c r="A5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40" ht="12.75" customHeight="1">
      <c r="A5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40" ht="12.75" customHeight="1">
      <c r="A5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40" ht="12.75" customHeight="1">
      <c r="A5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40" ht="12.75" customHeight="1">
      <c r="A5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40" ht="12.75" customHeight="1">
      <c r="A5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40" ht="12.75" customHeight="1">
      <c r="A5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40" ht="12.75" customHeight="1">
      <c r="A5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40" ht="12.75" customHeight="1">
      <c r="A5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40" ht="12.75" customHeight="1">
      <c r="A5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40" ht="12.75" customHeight="1">
      <c r="A5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40" ht="12.75" customHeight="1">
      <c r="A5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40" ht="12.75" customHeight="1">
      <c r="A5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40" ht="12.75" customHeight="1">
      <c r="A5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40" ht="12.75" customHeight="1">
      <c r="A5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40" ht="12.75" customHeight="1">
      <c r="A5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40" ht="12.75" customHeight="1">
      <c r="A5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40" ht="12.75" customHeight="1">
      <c r="A5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40" ht="12.75" customHeight="1">
      <c r="A5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40" ht="12.75" customHeight="1">
      <c r="A5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40" ht="12.75" customHeight="1">
      <c r="A5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40" ht="12.75" customHeight="1">
      <c r="A5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40" ht="12.75" customHeight="1">
      <c r="A5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40" ht="12.75" customHeight="1">
      <c r="A5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40" ht="12.75" customHeight="1">
      <c r="A5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40" ht="12.75" customHeight="1">
      <c r="A5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40" ht="12.75" customHeight="1">
      <c r="A5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40" ht="12.75" customHeight="1">
      <c r="A5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40" ht="12.75" customHeight="1">
      <c r="A5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40" ht="12.75" customHeight="1">
      <c r="A5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40" ht="12.75" customHeight="1">
      <c r="A5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40" ht="12.75" customHeight="1">
      <c r="A5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40" ht="12.75" customHeight="1">
      <c r="A5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40" ht="12.75" customHeight="1">
      <c r="A5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40" ht="12.75" customHeight="1">
      <c r="A5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40" ht="12.75" customHeight="1">
      <c r="A5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40" ht="12.75" customHeight="1">
      <c r="A5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40" ht="12.75" customHeight="1">
      <c r="A5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40" ht="12.75" customHeight="1">
      <c r="A5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40" ht="12.75" customHeight="1">
      <c r="A5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40" ht="12.75" customHeight="1">
      <c r="A5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40" ht="12.75" customHeight="1">
      <c r="A5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40" ht="12.75" customHeight="1">
      <c r="A5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40" ht="12.75" customHeight="1">
      <c r="A5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40" ht="12.75" customHeight="1">
      <c r="A5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40" ht="12.75" customHeight="1">
      <c r="A5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40" ht="12.75" customHeight="1">
      <c r="A5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40" ht="12.75" customHeight="1">
      <c r="A5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40" ht="12.75" customHeight="1">
      <c r="A5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40" ht="12.75" customHeight="1">
      <c r="A5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40" ht="12.75" customHeight="1">
      <c r="A5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40" ht="12.75" customHeight="1">
      <c r="A5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40" ht="12.75" customHeight="1">
      <c r="A5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40" ht="12.75" customHeight="1">
      <c r="A5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40" ht="12.75" customHeight="1">
      <c r="A5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40" ht="12.75" customHeight="1">
      <c r="A5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40" ht="12.75" customHeight="1">
      <c r="A5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40" ht="12.75" customHeight="1">
      <c r="A5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40" ht="12.75" customHeight="1">
      <c r="A5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40" ht="12.75" customHeight="1">
      <c r="A5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40" ht="12.75" customHeight="1">
      <c r="A6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40" ht="12.75" customHeight="1">
      <c r="A6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40" ht="12.75" customHeight="1">
      <c r="A6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40" ht="12.75" customHeight="1">
      <c r="A6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40" ht="12.75" customHeight="1">
      <c r="A6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40" ht="12.75" customHeight="1">
      <c r="A6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40" ht="12.75" customHeight="1">
      <c r="A6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40" ht="12.75" customHeight="1">
      <c r="A6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40" ht="12.75" customHeight="1">
      <c r="A6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40" ht="12.75" customHeight="1">
      <c r="A6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40" ht="12.75" customHeight="1">
      <c r="A6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40" ht="12.75" customHeight="1">
      <c r="A6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40" ht="12.75" customHeight="1">
      <c r="A6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40" ht="12.75" customHeight="1">
      <c r="A6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40" ht="12.75" customHeight="1">
      <c r="A6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40" ht="12.75" customHeight="1">
      <c r="A6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40" ht="12.75" customHeight="1">
      <c r="A6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40" ht="12.75" customHeight="1">
      <c r="A6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40" ht="12.75" customHeight="1">
      <c r="A6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40" ht="12.75" customHeight="1">
      <c r="A6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40" ht="12.75" customHeight="1">
      <c r="A6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40" ht="12.75" customHeight="1">
      <c r="A6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40" ht="12.75" customHeight="1">
      <c r="A6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40" ht="12.75" customHeight="1">
      <c r="A6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40" ht="12.75" customHeight="1">
      <c r="A6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40" ht="12.75" customHeight="1">
      <c r="A6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40" ht="12.75" customHeight="1">
      <c r="A6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40" ht="12.75" customHeight="1">
      <c r="A6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40" ht="12.75" customHeight="1">
      <c r="A6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40" ht="12.75" customHeight="1">
      <c r="A6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40" ht="12.75" customHeight="1">
      <c r="A6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40" ht="12.75" customHeight="1">
      <c r="A6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40" ht="12.75" customHeight="1">
      <c r="A6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40" ht="12.75" customHeight="1">
      <c r="A6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40" ht="12.75" customHeight="1">
      <c r="A6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40" ht="12.75" customHeight="1">
      <c r="A6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40" ht="12.75" customHeight="1">
      <c r="A6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40" ht="12.75" customHeight="1">
      <c r="A6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40" ht="12.75" customHeight="1">
      <c r="A6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40" ht="12.75" customHeight="1">
      <c r="A6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40" ht="12.75" customHeight="1">
      <c r="A6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40" ht="12.75" customHeight="1">
      <c r="A6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40" ht="12.75" customHeight="1">
      <c r="A6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40" ht="12.75" customHeight="1">
      <c r="A6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40" ht="12.75" customHeight="1">
      <c r="A6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40" ht="12.75" customHeight="1">
      <c r="A6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40" ht="12.75" customHeight="1">
      <c r="A6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40" ht="12.75" customHeight="1">
      <c r="A6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40" ht="12.75" customHeight="1">
      <c r="A6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40" ht="12.75" customHeight="1">
      <c r="A6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40" ht="12.75" customHeight="1">
      <c r="A6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40" ht="12.75" customHeight="1">
      <c r="A6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40" ht="12.75" customHeight="1">
      <c r="A6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40" ht="12.75" customHeight="1">
      <c r="A6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40" ht="12.75" customHeight="1">
      <c r="A6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40" ht="12.75" customHeight="1">
      <c r="A6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40" ht="12.75" customHeight="1">
      <c r="A6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40" ht="12.75" customHeight="1">
      <c r="A6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40" ht="12.75" customHeight="1">
      <c r="A6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40" ht="12.75" customHeight="1">
      <c r="A6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40" ht="12.75" customHeight="1">
      <c r="A6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40" ht="12.75" customHeight="1">
      <c r="A6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40" ht="12.75" customHeight="1">
      <c r="A6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40" ht="12.75" customHeight="1">
      <c r="A6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40" ht="12.75" customHeight="1">
      <c r="A6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40" ht="12.75" customHeight="1">
      <c r="A6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40" ht="12.75" customHeight="1">
      <c r="A6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40" ht="12.75" customHeight="1">
      <c r="A6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40" ht="12.75" customHeight="1">
      <c r="A6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40" ht="12.75" customHeight="1">
      <c r="A6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40" ht="12.75" customHeight="1">
      <c r="A6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40" ht="12.75" customHeight="1">
      <c r="A6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40" ht="12.75" customHeight="1">
      <c r="A6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40" ht="12.75" customHeight="1">
      <c r="A6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40" ht="12.75" customHeight="1">
      <c r="A6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40" ht="12.75" customHeight="1">
      <c r="A6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40" ht="12.75" customHeight="1">
      <c r="A6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40" ht="12.75" customHeight="1">
      <c r="A6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40" ht="12.75" customHeight="1">
      <c r="A6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40" ht="12.75" customHeight="1">
      <c r="A6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40" ht="12.75" customHeight="1">
      <c r="A6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40" ht="12.75" customHeight="1">
      <c r="A6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40" ht="12.75" customHeight="1">
      <c r="A6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40" ht="12.75" customHeight="1">
      <c r="A6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40" ht="12.75" customHeight="1">
      <c r="A6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40" ht="12.75" customHeight="1">
      <c r="A6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40" ht="12.75" customHeight="1">
      <c r="A6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40" ht="12.75" customHeight="1">
      <c r="A6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40" ht="12.75" customHeight="1">
      <c r="A6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40" ht="12.75" customHeight="1">
      <c r="A6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40" ht="12.75" customHeight="1">
      <c r="A6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40" ht="12.75" customHeight="1">
      <c r="A6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40" ht="12.75" customHeight="1">
      <c r="A6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40" ht="12.75" customHeight="1">
      <c r="A6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40" ht="12.75" customHeight="1">
      <c r="A6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40" ht="12.75" customHeight="1">
      <c r="A6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40" ht="12.75" customHeight="1">
      <c r="A6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40" ht="12.75" customHeight="1">
      <c r="A6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40" ht="12.75" customHeight="1">
      <c r="A6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40" ht="12.75" customHeight="1">
      <c r="A6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40" ht="12.75" customHeight="1">
      <c r="A7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40" ht="12.75" customHeight="1">
      <c r="A7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40" ht="12.75" customHeight="1">
      <c r="A7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40" ht="12.75" customHeight="1">
      <c r="A7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40" ht="12.75" customHeight="1">
      <c r="A7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40" ht="12.75" customHeight="1">
      <c r="A7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40" ht="12.75" customHeight="1">
      <c r="A7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40" ht="12.75" customHeight="1">
      <c r="A7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40" ht="12.75" customHeight="1">
      <c r="A7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40" ht="12.75" customHeight="1">
      <c r="A7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40" ht="12.75" customHeight="1">
      <c r="A7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40" ht="12.75" customHeight="1">
      <c r="A7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40" ht="12.75" customHeight="1">
      <c r="A7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40" ht="12.75" customHeight="1">
      <c r="A7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40" ht="12.75" customHeight="1">
      <c r="A7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40" ht="12.75" customHeight="1">
      <c r="A7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40" ht="12.75" customHeight="1">
      <c r="A7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40" ht="12.75" customHeight="1">
      <c r="A7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40" ht="12.75" customHeight="1">
      <c r="A7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40" ht="12.75" customHeight="1">
      <c r="A7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40" ht="12.75" customHeight="1">
      <c r="A7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40" ht="12.75" customHeight="1">
      <c r="A7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40" ht="12.75" customHeight="1">
      <c r="A7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40" ht="12.75" customHeight="1">
      <c r="A7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40" ht="12.75" customHeight="1">
      <c r="A7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40" ht="12.75" customHeight="1">
      <c r="A7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40" ht="12.75" customHeight="1">
      <c r="A7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40" ht="12.75" customHeight="1">
      <c r="A7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40" ht="12.75" customHeight="1">
      <c r="A7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40" ht="12.75" customHeight="1">
      <c r="A7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40" ht="12.75" customHeight="1">
      <c r="A7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40" ht="12.75" customHeight="1">
      <c r="A7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40" ht="12.75" customHeight="1">
      <c r="A7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40" ht="12.75" customHeight="1">
      <c r="A7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40" ht="12.75" customHeight="1">
      <c r="A7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40" ht="12.75" customHeight="1">
      <c r="A7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40" ht="12.75" customHeight="1">
      <c r="A7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40" ht="12.75" customHeight="1">
      <c r="A7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40" ht="12.75" customHeight="1">
      <c r="A7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40" ht="12.75" customHeight="1">
      <c r="A7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40" ht="12.75" customHeight="1">
      <c r="A7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40" ht="12.75" customHeight="1">
      <c r="A7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40" ht="12.75" customHeight="1">
      <c r="A7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40" ht="12.75" customHeight="1">
      <c r="A7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40" ht="12.75" customHeight="1">
      <c r="A7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40" ht="12.75" customHeight="1">
      <c r="A7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40" ht="12.75" customHeight="1">
      <c r="A7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40" ht="12.75" customHeight="1">
      <c r="A7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40" ht="12.75" customHeight="1">
      <c r="A7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40" ht="12.75" customHeight="1">
      <c r="A7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40" ht="12.75" customHeight="1">
      <c r="A7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40" ht="12.75" customHeight="1">
      <c r="A7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40" ht="12.75" customHeight="1">
      <c r="A7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40" ht="12.75" customHeight="1">
      <c r="A7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40" ht="12.75" customHeight="1">
      <c r="A7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40" ht="12.75" customHeight="1">
      <c r="A7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40" ht="12.75" customHeight="1">
      <c r="A7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40" ht="12.75" customHeight="1">
      <c r="A7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40" ht="12.75" customHeight="1">
      <c r="A7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40" ht="12.75" customHeight="1">
      <c r="A7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40" ht="12.75" customHeight="1">
      <c r="A7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40" ht="12.75" customHeight="1">
      <c r="A7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40" ht="12.75" customHeight="1">
      <c r="A7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40" ht="12.75" customHeight="1">
      <c r="A7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40" ht="12.75" customHeight="1">
      <c r="A7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40" ht="12.75" customHeight="1">
      <c r="A7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40" ht="12.75" customHeight="1">
      <c r="A7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40" ht="12.75" customHeight="1">
      <c r="A7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40" ht="12.75" customHeight="1">
      <c r="A7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40" ht="12.75" customHeight="1">
      <c r="A7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40" ht="12.75" customHeight="1">
      <c r="A7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40" ht="12.75" customHeight="1">
      <c r="A7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40" ht="12.75" customHeight="1">
      <c r="A7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40" ht="12.75" customHeight="1">
      <c r="A7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40" ht="12.75" customHeight="1">
      <c r="A7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40" ht="12.75" customHeight="1">
      <c r="A7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40" ht="12.75" customHeight="1">
      <c r="A7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40" ht="12.75" customHeight="1">
      <c r="A7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40" ht="12.75" customHeight="1">
      <c r="A7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40" ht="12.75" customHeight="1">
      <c r="A7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40" ht="12.75" customHeight="1">
      <c r="A7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40" ht="12.75" customHeight="1">
      <c r="A7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40" ht="12.75" customHeight="1">
      <c r="A7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40" ht="12.75" customHeight="1">
      <c r="A7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40" ht="12.75" customHeight="1">
      <c r="A7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40" ht="12.75" customHeight="1">
      <c r="A7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40" ht="12.75" customHeight="1">
      <c r="A7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40" ht="12.75" customHeight="1">
      <c r="A7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40" ht="12.75" customHeight="1">
      <c r="A7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40" ht="12.75" customHeight="1">
      <c r="A7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40" ht="12.75" customHeight="1">
      <c r="A7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40" ht="12.75" customHeight="1">
      <c r="A7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40" ht="12.75" customHeight="1">
      <c r="A7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40" ht="12.75" customHeight="1">
      <c r="A7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40" ht="12.75" customHeight="1">
      <c r="A7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40" ht="12.75" customHeight="1">
      <c r="A7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40" ht="12.75" customHeight="1">
      <c r="A7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40" ht="12.75" customHeight="1">
      <c r="A7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40" ht="12.75" customHeight="1">
      <c r="A7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40" ht="12.75" customHeight="1">
      <c r="A7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40" ht="12.75" customHeight="1">
      <c r="A8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40" ht="12.75" customHeight="1">
      <c r="A8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40" ht="12.75" customHeight="1">
      <c r="A8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40" ht="12.75" customHeight="1">
      <c r="A8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40" ht="12.75" customHeight="1">
      <c r="A8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40" ht="12.75" customHeight="1">
      <c r="A8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40" ht="12.75" customHeight="1">
      <c r="A8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40" ht="12.75" customHeight="1">
      <c r="A8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40" ht="12.75" customHeight="1">
      <c r="A8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40" ht="12.75" customHeight="1">
      <c r="A8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40" ht="12.75" customHeight="1">
      <c r="A8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40" ht="12.75" customHeight="1">
      <c r="A8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40" ht="12.75" customHeight="1">
      <c r="A8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40" ht="12.75" customHeight="1">
      <c r="A8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40" ht="12.75" customHeight="1">
      <c r="A8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40" ht="12.75" customHeight="1">
      <c r="A8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40" ht="12.75" customHeight="1">
      <c r="A8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40" ht="12.75" customHeight="1">
      <c r="A8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40" ht="12.75" customHeight="1">
      <c r="A8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40" ht="12.75" customHeight="1">
      <c r="A8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40" ht="12.75" customHeight="1">
      <c r="A8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40" ht="12.75" customHeight="1">
      <c r="A8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40" ht="12.75" customHeight="1">
      <c r="A8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40" ht="12.75" customHeight="1">
      <c r="A8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40" ht="12.75" customHeight="1">
      <c r="A8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40" ht="12.75" customHeight="1">
      <c r="A8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40" ht="12.75" customHeight="1">
      <c r="A8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40" ht="12.75" customHeight="1">
      <c r="A8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40" ht="12.75" customHeight="1">
      <c r="A8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40" ht="12.75" customHeight="1">
      <c r="A8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40" ht="12.75" customHeight="1">
      <c r="A8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40" ht="12.75" customHeight="1">
      <c r="A8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40" ht="12.75" customHeight="1">
      <c r="A8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40" ht="12.75" customHeight="1">
      <c r="A8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40" ht="12.75" customHeight="1">
      <c r="A8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40" ht="12.75" customHeight="1">
      <c r="A8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40" ht="12.75" customHeight="1">
      <c r="A8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40" ht="12.75" customHeight="1">
      <c r="A8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40" ht="12.75" customHeight="1">
      <c r="A8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40" ht="12.75" customHeight="1">
      <c r="A8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40" ht="12.75" customHeight="1">
      <c r="A8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40" ht="12.75" customHeight="1">
      <c r="A8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40" ht="12.75" customHeight="1">
      <c r="A8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40" ht="12.75" customHeight="1">
      <c r="A8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40" ht="12.75" customHeight="1">
      <c r="A8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40" ht="12.75" customHeight="1">
      <c r="A8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40" ht="12.75" customHeight="1">
      <c r="A8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40" ht="12.75" customHeight="1">
      <c r="A8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40" ht="12.75" customHeight="1">
      <c r="A8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40" ht="12.75" customHeight="1">
      <c r="A8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40" ht="12.75" customHeight="1">
      <c r="A8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40" ht="12.75" customHeight="1">
      <c r="A8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40" ht="12.75" customHeight="1">
      <c r="A8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40" ht="12.75" customHeight="1">
      <c r="A8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40" ht="12.75" customHeight="1">
      <c r="A8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40" ht="12.75" customHeight="1">
      <c r="A8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40" ht="12.75" customHeight="1">
      <c r="A8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40" ht="12.75" customHeight="1">
      <c r="A8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40" ht="12.75" customHeight="1">
      <c r="A8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40" ht="12.75" customHeight="1">
      <c r="A8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40" ht="12.75" customHeight="1">
      <c r="A8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40" ht="12.75" customHeight="1">
      <c r="A8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40" ht="12.75" customHeight="1">
      <c r="A8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40" ht="12.75" customHeight="1">
      <c r="A8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40" ht="12.75" customHeight="1">
      <c r="A8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40" ht="12.75" customHeight="1">
      <c r="A8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40" ht="12.75" customHeight="1">
      <c r="A8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40" ht="12.75" customHeight="1">
      <c r="A8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40" ht="12.75" customHeight="1">
      <c r="A8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40" ht="12.75" customHeight="1">
      <c r="A8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40" ht="12.75" customHeight="1">
      <c r="A8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40" ht="12.75" customHeight="1">
      <c r="A8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40" ht="12.75" customHeight="1">
      <c r="A8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40" ht="12.75" customHeight="1">
      <c r="A8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40" ht="12.75" customHeight="1">
      <c r="A8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40" ht="12.75" customHeight="1">
      <c r="A8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40" ht="12.75" customHeight="1">
      <c r="A8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40" ht="12.75" customHeight="1">
      <c r="A8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40" ht="12.75" customHeight="1">
      <c r="A8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40" ht="12.75" customHeight="1">
      <c r="A8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40" ht="12.75" customHeight="1">
      <c r="A8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40" ht="12.75" customHeight="1">
      <c r="A8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40" ht="12.75" customHeight="1">
      <c r="A8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40" ht="12.75" customHeight="1">
      <c r="A88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40" ht="12.75" customHeight="1">
      <c r="A88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40" ht="12.75" customHeight="1">
      <c r="A88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40" ht="12.75" customHeight="1">
      <c r="A88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40" ht="12.75" customHeight="1">
      <c r="A88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40" ht="12.75" customHeight="1">
      <c r="A88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40" ht="12.75" customHeight="1">
      <c r="A88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40" ht="12.75" customHeight="1">
      <c r="A89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40" ht="12.75" customHeight="1">
      <c r="A89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40" ht="12.75" customHeight="1">
      <c r="A89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40" ht="12.75" customHeight="1">
      <c r="A89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40" ht="12.75" customHeight="1">
      <c r="A89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40" ht="12.75" customHeight="1">
      <c r="A89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40" ht="12.75" customHeight="1">
      <c r="A89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40" ht="12.75" customHeight="1">
      <c r="A89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40" ht="12.75" customHeight="1">
      <c r="A89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40" ht="12.75" customHeight="1">
      <c r="A89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40" ht="12.75" customHeight="1">
      <c r="A90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40" ht="12.75" customHeight="1">
      <c r="A90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40" ht="12.75" customHeight="1">
      <c r="A90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40" ht="12.75" customHeight="1">
      <c r="A90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40" ht="12.75" customHeight="1">
      <c r="A90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40" ht="12.75" customHeight="1">
      <c r="A90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40" ht="12.75" customHeight="1">
      <c r="A90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40" ht="12.75" customHeight="1">
      <c r="A90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40" ht="12.75" customHeight="1">
      <c r="A90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40" ht="12.75" customHeight="1">
      <c r="A90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40" ht="12.75" customHeight="1">
      <c r="A91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40" ht="12.75" customHeight="1">
      <c r="A91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40" ht="12.75" customHeight="1">
      <c r="A91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40" ht="12.75" customHeight="1">
      <c r="A91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40" ht="12.75" customHeight="1">
      <c r="A91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40" ht="12.75" customHeight="1">
      <c r="A91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40" ht="12.75" customHeight="1">
      <c r="A91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40" ht="12.75" customHeight="1">
      <c r="A91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40" ht="12.75" customHeight="1">
      <c r="A91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40" ht="12.75" customHeight="1">
      <c r="A91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40" ht="12.75" customHeight="1">
      <c r="A92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40" ht="12.75" customHeight="1">
      <c r="A92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40" ht="12.75" customHeight="1">
      <c r="A92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40" ht="12.75" customHeight="1">
      <c r="A92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40" ht="12.75" customHeight="1">
      <c r="A92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40" ht="12.75" customHeight="1">
      <c r="A92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40" ht="12.75" customHeight="1">
      <c r="A92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40" ht="12.75" customHeight="1">
      <c r="A92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40" ht="12.75" customHeight="1">
      <c r="A92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40" ht="12.75" customHeight="1">
      <c r="A92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40" ht="12.75" customHeight="1">
      <c r="A93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40" ht="12.75" customHeight="1">
      <c r="A93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40" ht="12.75" customHeight="1">
      <c r="A93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40" ht="12.75" customHeight="1">
      <c r="A93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40" ht="12.75" customHeight="1">
      <c r="A93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40" ht="12.75" customHeight="1">
      <c r="A93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40" ht="12.75" customHeight="1">
      <c r="A93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40" ht="12.75" customHeight="1">
      <c r="A93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40" ht="12.75" customHeight="1">
      <c r="A93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40" ht="12.75" customHeight="1">
      <c r="A93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40" ht="12.75" customHeight="1">
      <c r="A94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40" ht="12.75" customHeight="1">
      <c r="A94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40" ht="12.75" customHeight="1">
      <c r="A94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40" ht="12.75" customHeight="1">
      <c r="A94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40" ht="12.75" customHeight="1">
      <c r="A94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40" ht="12.75" customHeight="1">
      <c r="A94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40" ht="12.75" customHeight="1">
      <c r="A94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40" ht="12.75" customHeight="1">
      <c r="A94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40" ht="12.75" customHeight="1">
      <c r="A94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40" ht="12.75" customHeight="1">
      <c r="A94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40" ht="12.75" customHeight="1">
      <c r="A95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40" ht="12.75" customHeight="1">
      <c r="A95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40" ht="12.75" customHeight="1">
      <c r="A95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40" ht="12.75" customHeight="1">
      <c r="A95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40" ht="12.75" customHeight="1">
      <c r="A95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40" ht="12.75" customHeight="1">
      <c r="A95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40" ht="12.75" customHeight="1">
      <c r="A95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40" ht="12.75" customHeight="1">
      <c r="A95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40" ht="12.75" customHeight="1">
      <c r="A95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40" ht="12.75" customHeight="1">
      <c r="A95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40" ht="12.75" customHeight="1">
      <c r="A96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40" ht="12.75" customHeight="1">
      <c r="A96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40" ht="12.75" customHeight="1">
      <c r="A96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40" ht="12.75" customHeight="1">
      <c r="A96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40" ht="12.75" customHeight="1">
      <c r="A96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40" ht="12.75" customHeight="1">
      <c r="A96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40" ht="12.75" customHeight="1">
      <c r="A96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40" ht="12.75" customHeight="1">
      <c r="A96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40" ht="12.75" customHeight="1">
      <c r="A96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40" ht="12.75" customHeight="1">
      <c r="A96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40" ht="12.75" customHeight="1">
      <c r="A97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40" ht="12.75" customHeight="1">
      <c r="A97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40" ht="12.75" customHeight="1">
      <c r="A97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40" ht="12.75" customHeight="1">
      <c r="A973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40" ht="12.75" customHeight="1">
      <c r="A974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40" ht="12.75" customHeight="1">
      <c r="A975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40" ht="12.75" customHeight="1">
      <c r="A976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40" ht="12.75" customHeight="1">
      <c r="A977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40" ht="12.75" customHeight="1">
      <c r="A978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1:40" ht="12.75" customHeight="1">
      <c r="A979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0" spans="1:40" ht="12.75" customHeight="1">
      <c r="A980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1" spans="1:40" ht="12.75" customHeight="1">
      <c r="A981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2" spans="1:40" ht="12.75" customHeight="1">
      <c r="A982" s="1"/>
      <c s="1"/>
      <c s="1"/>
      <c s="1"/>
      <c s="1"/>
      <c s="97"/>
      <c s="1"/>
      <c s="1"/>
      <c s="1"/>
      <c s="73"/>
      <c s="73"/>
      <c s="136"/>
      <c s="136"/>
      <c s="136"/>
      <c s="110"/>
      <c s="136"/>
      <c s="136"/>
      <c s="136"/>
      <c s="19"/>
      <c s="1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50"/>
  </sheetPr>
  <dimension ref="A1:Z992"/>
  <sheetViews>
    <sheetView workbookViewId="0" topLeftCell="A1">
      <selection pane="topLeft" activeCell="A3" sqref="A3"/>
    </sheetView>
  </sheetViews>
  <sheetFormatPr defaultColWidth="14.4442857142857" defaultRowHeight="15" customHeight="1"/>
  <cols>
    <col min="1" max="1" width="3.85714285714286" customWidth="1"/>
    <col min="2" max="2" width="4.85714285714286" customWidth="1"/>
    <col min="3" max="3" width="49.1428571428571" customWidth="1"/>
    <col min="4" max="4" width="7" customWidth="1"/>
    <col min="5" max="5" width="5.28571428571429" customWidth="1"/>
    <col min="6" max="7" width="8.85714285714286" customWidth="1"/>
    <col min="8" max="8" width="4" customWidth="1"/>
    <col min="9" max="26" width="8.85714285714286" customWidth="1"/>
  </cols>
  <sheetData>
    <row r="1" spans="1:26" ht="19.5" customHeight="1">
      <c r="A1" s="14" t="s">
        <v>1041</v>
      </c>
      <c s="164"/>
      <c s="165"/>
      <c s="165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</row>
    <row r="2" spans="1:26" ht="19.5" customHeight="1">
      <c r="A2" s="167" t="s">
        <v>1042</v>
      </c>
      <c s="164"/>
      <c s="165"/>
      <c s="165"/>
      <c s="165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</row>
    <row r="3" spans="1:26" ht="17.25" customHeight="1">
      <c r="A3" s="3"/>
      <c s="168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" spans="1:26" ht="15.75" customHeight="1">
      <c r="A4" s="3"/>
      <c s="170"/>
      <c s="171" t="s">
        <v>1043</v>
      </c>
      <c s="169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" spans="1:26" ht="6.75" customHeight="1">
      <c r="A5" s="3"/>
      <c s="170"/>
      <c s="173"/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" spans="1:26" ht="15.75" customHeight="1">
      <c r="A6" s="3"/>
      <c s="170"/>
      <c s="173" t="s">
        <v>1044</v>
      </c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" spans="1:26" ht="6" customHeight="1">
      <c r="A7" s="3"/>
      <c s="170"/>
      <c s="172"/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" spans="1:26" ht="15.75" customHeight="1">
      <c r="A8" s="3"/>
      <c s="175">
        <v>1</v>
      </c>
      <c s="169" t="s">
        <v>1059</v>
      </c>
      <c s="176">
        <v>10593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" spans="1:26" ht="17.25" customHeight="1">
      <c r="A9" s="3"/>
      <c s="175">
        <v>2</v>
      </c>
      <c s="169" t="s">
        <v>1050</v>
      </c>
      <c s="176">
        <v>9283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" spans="1:26" ht="15.75" customHeight="1">
      <c r="A10" s="3"/>
      <c s="175">
        <v>3</v>
      </c>
      <c s="169" t="s">
        <v>1054</v>
      </c>
      <c s="176">
        <v>8516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" spans="1:26" ht="15.75" customHeight="1">
      <c r="A11" s="3"/>
      <c s="175">
        <v>4</v>
      </c>
      <c s="169" t="s">
        <v>1052</v>
      </c>
      <c s="176">
        <v>6797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" spans="1:26" ht="15.75" customHeight="1">
      <c r="A12" s="3"/>
      <c s="175">
        <v>5</v>
      </c>
      <c s="169" t="s">
        <v>1045</v>
      </c>
      <c s="176">
        <v>4988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" spans="1:26" ht="15.75" customHeight="1">
      <c r="A13" s="3"/>
      <c s="175">
        <v>6</v>
      </c>
      <c s="169" t="s">
        <v>1058</v>
      </c>
      <c s="176">
        <v>4018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" spans="1:26" ht="15.75" customHeight="1">
      <c r="A14" s="3"/>
      <c s="175">
        <v>7</v>
      </c>
      <c s="169" t="s">
        <v>1055</v>
      </c>
      <c s="176">
        <v>3586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" spans="1:26" ht="15.75" customHeight="1">
      <c r="A15" s="3"/>
      <c s="175">
        <v>8</v>
      </c>
      <c s="169" t="s">
        <v>1047</v>
      </c>
      <c s="176">
        <v>3058</v>
      </c>
      <c s="172" t="s">
        <v>1046</v>
      </c>
      <c s="177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" spans="1:26" ht="15.75" customHeight="1">
      <c r="A16" s="3"/>
      <c s="175">
        <v>9</v>
      </c>
      <c s="169" t="s">
        <v>1081</v>
      </c>
      <c s="176">
        <v>2765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" spans="1:26" ht="17.25" customHeight="1">
      <c r="A17" s="3"/>
      <c s="175">
        <v>10</v>
      </c>
      <c s="169" t="s">
        <v>1057</v>
      </c>
      <c s="176">
        <v>2725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" spans="1:26" ht="17.25" customHeight="1">
      <c r="A18" s="3"/>
      <c s="175">
        <v>11</v>
      </c>
      <c s="169" t="s">
        <v>1049</v>
      </c>
      <c s="176">
        <v>1831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" spans="1:26" ht="17.25" customHeight="1">
      <c r="A19" s="3"/>
      <c s="175">
        <v>12</v>
      </c>
      <c s="169" t="s">
        <v>1051</v>
      </c>
      <c s="169">
        <v>1566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" spans="1:26" ht="15.75" customHeight="1">
      <c r="A20" s="3"/>
      <c s="175">
        <v>13</v>
      </c>
      <c s="169" t="s">
        <v>1048</v>
      </c>
      <c s="176">
        <v>1484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" spans="1:26" ht="15.75" customHeight="1">
      <c r="A21" s="3"/>
      <c s="175">
        <v>14</v>
      </c>
      <c s="169" t="s">
        <v>1053</v>
      </c>
      <c s="176">
        <v>1381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" spans="1:26" ht="15.75" customHeight="1">
      <c r="A22" s="3"/>
      <c s="168"/>
      <c s="169" t="s">
        <v>1056</v>
      </c>
      <c s="176">
        <v>0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" spans="1:26" ht="15.75" customHeight="1">
      <c r="A23" s="3"/>
      <c s="168"/>
      <c s="169"/>
      <c s="176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" spans="1:26" ht="15.75" customHeight="1">
      <c r="A24" s="3"/>
      <c s="170"/>
      <c s="173" t="s">
        <v>1060</v>
      </c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" spans="1:26" ht="15.75" customHeight="1">
      <c r="A25" s="3"/>
      <c s="170"/>
      <c s="3"/>
      <c s="169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" spans="1:26" ht="17.25" customHeight="1">
      <c r="A26" s="3"/>
      <c s="175">
        <v>1</v>
      </c>
      <c s="169" t="s">
        <v>1069</v>
      </c>
      <c s="176">
        <v>1662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" spans="1:26" ht="17.25" customHeight="1">
      <c r="A27" s="3"/>
      <c s="175">
        <v>2</v>
      </c>
      <c s="169" t="s">
        <v>1065</v>
      </c>
      <c s="176">
        <v>1618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" spans="1:26" ht="17.25" customHeight="1">
      <c r="A28" s="3"/>
      <c s="175">
        <v>3</v>
      </c>
      <c s="169" t="s">
        <v>1062</v>
      </c>
      <c s="169">
        <v>1376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" spans="1:26" ht="17.25" customHeight="1">
      <c r="A29" s="3"/>
      <c s="175">
        <v>4</v>
      </c>
      <c s="169" t="s">
        <v>1067</v>
      </c>
      <c s="176">
        <v>997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" spans="1:26" ht="17.25" customHeight="1">
      <c r="A30" s="3"/>
      <c s="175">
        <v>5</v>
      </c>
      <c s="169" t="s">
        <v>1061</v>
      </c>
      <c s="176">
        <v>853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" spans="1:26" ht="17.25" customHeight="1">
      <c r="A31" s="3"/>
      <c s="175">
        <v>6</v>
      </c>
      <c s="169" t="s">
        <v>1063</v>
      </c>
      <c s="169">
        <v>853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" spans="1:26" ht="17.25" customHeight="1">
      <c r="A32" s="3"/>
      <c s="175">
        <v>7</v>
      </c>
      <c s="169" t="s">
        <v>1068</v>
      </c>
      <c s="176">
        <v>766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" spans="1:26" ht="17.25" customHeight="1">
      <c r="A33" s="3"/>
      <c s="175">
        <v>8</v>
      </c>
      <c s="169" t="s">
        <v>1064</v>
      </c>
      <c s="176">
        <v>540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" spans="1:26" ht="17.25" customHeight="1">
      <c r="A34" s="3"/>
      <c s="175"/>
      <c s="169" t="s">
        <v>1066</v>
      </c>
      <c s="176">
        <v>0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" spans="1:26" ht="17.25" customHeight="1">
      <c r="A35" s="3"/>
      <c s="175"/>
      <c s="169"/>
      <c s="176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" spans="1:26" ht="15.75" customHeight="1">
      <c r="A36" s="169"/>
      <c s="178" t="s">
        <v>1070</v>
      </c>
      <c s="169"/>
      <c s="169" t="s">
        <v>1071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37" spans="1:26" ht="6.75" customHeight="1">
      <c r="A37" s="169"/>
      <c s="178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38" spans="1:26" ht="15.75" customHeight="1">
      <c r="A38" s="169"/>
      <c s="178" t="s">
        <v>1072</v>
      </c>
      <c s="169"/>
      <c s="179" t="s">
        <v>7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39" spans="1:26" ht="6.75" customHeight="1">
      <c r="A39" s="169"/>
      <c s="168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40" spans="1:26" ht="15.75" customHeight="1">
      <c r="A40" s="169"/>
      <c s="178" t="s">
        <v>8</v>
      </c>
      <c s="169"/>
      <c s="169" t="s">
        <v>9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41" spans="1:26" ht="15.75" customHeight="1">
      <c r="A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" spans="1:26" ht="15.75" customHeight="1">
      <c r="A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" spans="1:26" ht="15.75" customHeight="1">
      <c r="A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" spans="1:26" ht="15.75" customHeight="1">
      <c r="A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" spans="1:26" ht="15.75" customHeight="1">
      <c r="A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" spans="1:26" ht="15.75" customHeight="1">
      <c r="A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" spans="1:26" ht="15.75" customHeight="1">
      <c r="A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" spans="1:26" ht="15.75" customHeight="1">
      <c r="A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" spans="1:26" ht="15.75" customHeight="1">
      <c r="A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" spans="1:26" ht="15.75" customHeight="1">
      <c r="A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" spans="1:26" ht="19.5" customHeight="1">
      <c r="A51" s="14" t="s">
        <v>1073</v>
      </c>
      <c s="164"/>
      <c s="165"/>
      <c s="165"/>
      <c s="181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</row>
    <row r="52" spans="1:26" ht="19.5" customHeight="1">
      <c r="A52" s="167" t="s">
        <v>1042</v>
      </c>
      <c s="164"/>
      <c s="165"/>
      <c s="165"/>
      <c s="165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  <c s="166"/>
    </row>
    <row r="53" spans="1:26" ht="15.75" customHeight="1">
      <c r="A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" spans="1:26" ht="15.75" customHeight="1">
      <c r="A54" s="3"/>
      <c s="170"/>
      <c s="171" t="s">
        <v>1043</v>
      </c>
      <c s="169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" spans="1:26" ht="6.75" customHeight="1">
      <c r="A55" s="3"/>
      <c s="170"/>
      <c s="173"/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" spans="1:26" ht="15.75" customHeight="1">
      <c r="A56" s="3"/>
      <c s="168"/>
      <c s="173" t="s">
        <v>1074</v>
      </c>
      <c s="17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" spans="1:26" ht="15.75" customHeight="1">
      <c r="A57" s="3"/>
      <c s="175">
        <v>1</v>
      </c>
      <c s="172" t="s">
        <v>10</v>
      </c>
      <c s="176">
        <v>33374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" spans="1:26" ht="15.75" customHeight="1">
      <c r="A58" s="3"/>
      <c s="175">
        <v>2</v>
      </c>
      <c s="172" t="s">
        <v>59</v>
      </c>
      <c s="176">
        <v>33289</v>
      </c>
      <c s="172" t="s">
        <v>1046</v>
      </c>
      <c s="182"/>
      <c s="183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" spans="1:26" ht="15.75" customHeight="1">
      <c r="A59" s="3"/>
      <c s="175"/>
      <c s="172"/>
      <c s="184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" spans="1:26" ht="15.75" customHeight="1">
      <c r="A60" s="3"/>
      <c s="175"/>
      <c s="173" t="s">
        <v>1075</v>
      </c>
      <c s="169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" spans="1:26" ht="15.75" customHeight="1">
      <c r="A61" s="3"/>
      <c s="175">
        <v>1</v>
      </c>
      <c s="172" t="s">
        <v>120</v>
      </c>
      <c s="176">
        <v>16906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" spans="1:26" ht="15.75" customHeight="1">
      <c r="A62" s="3"/>
      <c s="175">
        <v>2</v>
      </c>
      <c s="172" t="s">
        <v>259</v>
      </c>
      <c s="176">
        <v>14194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" spans="1:26" ht="15.75" customHeight="1">
      <c r="A63" s="3"/>
      <c s="175">
        <v>3</v>
      </c>
      <c s="172" t="s">
        <v>146</v>
      </c>
      <c s="176">
        <v>4632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" spans="1:26" ht="15.75" customHeight="1">
      <c r="A64" s="3"/>
      <c s="175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" spans="1:26" ht="15.75" customHeight="1">
      <c r="A65" s="3"/>
      <c s="175"/>
      <c s="173" t="s">
        <v>1076</v>
      </c>
      <c s="3"/>
      <c s="172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" spans="1:26" ht="15.75" customHeight="1">
      <c r="A66" s="3"/>
      <c s="175">
        <v>1</v>
      </c>
      <c s="169" t="s">
        <v>82</v>
      </c>
      <c s="176">
        <v>4954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" spans="1:26" ht="15.75" customHeight="1">
      <c r="A67" s="3"/>
      <c s="175">
        <v>2</v>
      </c>
      <c s="169" t="s">
        <v>45</v>
      </c>
      <c s="176">
        <v>3587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" spans="1:26" ht="15.75" customHeight="1">
      <c r="A68" s="3"/>
      <c s="175">
        <v>3</v>
      </c>
      <c s="169" t="s">
        <v>373</v>
      </c>
      <c s="176">
        <v>3518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" spans="1:26" ht="15.75" customHeight="1">
      <c r="A69" s="3"/>
      <c s="175">
        <v>4</v>
      </c>
      <c s="169" t="s">
        <v>1079</v>
      </c>
      <c s="169">
        <v>2737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" spans="1:26" ht="15.75" customHeight="1">
      <c r="A70" s="3"/>
      <c s="175">
        <v>5</v>
      </c>
      <c s="169" t="s">
        <v>653</v>
      </c>
      <c s="176">
        <v>2594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" spans="1:26" ht="15.75" customHeight="1">
      <c r="A71" s="3"/>
      <c s="175">
        <v>6</v>
      </c>
      <c s="169" t="s">
        <v>1080</v>
      </c>
      <c s="176">
        <v>2085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" spans="1:26" ht="15.75" customHeight="1">
      <c r="A72" s="3"/>
      <c s="175">
        <v>7</v>
      </c>
      <c s="169" t="s">
        <v>383</v>
      </c>
      <c s="176">
        <v>1662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" spans="1:26" ht="15.75" customHeight="1">
      <c r="A73" s="3"/>
      <c s="175">
        <v>8</v>
      </c>
      <c s="169" t="s">
        <v>52</v>
      </c>
      <c s="176">
        <v>1618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" spans="1:26" ht="15.75" customHeight="1">
      <c r="A74" s="3"/>
      <c s="175">
        <v>9</v>
      </c>
      <c s="169" t="s">
        <v>1077</v>
      </c>
      <c s="169">
        <v>997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" spans="1:26" ht="15.75" customHeight="1">
      <c r="A75" s="3"/>
      <c s="175">
        <v>10</v>
      </c>
      <c s="169" t="s">
        <v>1078</v>
      </c>
      <c s="176">
        <v>924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" spans="1:26" ht="15.75" customHeight="1">
      <c r="A76" s="3"/>
      <c s="175">
        <v>11</v>
      </c>
      <c s="169" t="s">
        <v>444</v>
      </c>
      <c s="176">
        <v>806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" spans="1:26" ht="15.75" customHeight="1">
      <c r="A77" s="3"/>
      <c s="175">
        <v>12</v>
      </c>
      <c s="169" t="s">
        <v>509</v>
      </c>
      <c s="176">
        <v>778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" spans="1:26" ht="15.75" customHeight="1">
      <c r="A78" s="3"/>
      <c s="175">
        <v>13</v>
      </c>
      <c s="169" t="s">
        <v>340</v>
      </c>
      <c s="176">
        <v>766</v>
      </c>
      <c s="172" t="s">
        <v>1046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" spans="1:26" ht="15.75" customHeight="1">
      <c r="A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" spans="1:26" ht="15.75" customHeight="1">
      <c r="A80" s="169"/>
      <c s="178" t="s">
        <v>1070</v>
      </c>
      <c s="169"/>
      <c s="169" t="s">
        <v>1071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81" spans="1:26" ht="6.75" customHeight="1">
      <c r="A81" s="169"/>
      <c s="178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82" spans="1:26" ht="15.75" customHeight="1">
      <c r="A82" s="169"/>
      <c s="178" t="s">
        <v>1072</v>
      </c>
      <c s="169"/>
      <c s="179" t="s">
        <v>7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83" spans="1:26" ht="6.75" customHeight="1">
      <c r="A83" s="169"/>
      <c s="168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84" spans="1:26" ht="15.75" customHeight="1">
      <c r="A84" s="169"/>
      <c s="178" t="s">
        <v>8</v>
      </c>
      <c s="169"/>
      <c s="169" t="s">
        <v>9</v>
      </c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  <c s="169"/>
    </row>
    <row r="85" spans="1:26" ht="15.75" customHeight="1">
      <c r="A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" spans="1:26" ht="15.75" customHeight="1">
      <c r="A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" spans="1:26" ht="15.75" customHeight="1">
      <c r="A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" spans="1:26" ht="15.75" customHeight="1">
      <c r="A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" spans="1:26" ht="15.75" customHeight="1">
      <c r="A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" spans="1:26" ht="15.75" customHeight="1">
      <c r="A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" spans="1:26" ht="15.75" customHeight="1">
      <c r="A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" spans="1:26" ht="15.75" customHeight="1">
      <c r="A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" spans="1:26" ht="15.75" customHeight="1">
      <c r="A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" spans="1:26" ht="15.75" customHeight="1">
      <c r="A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" spans="1:26" ht="15.75" customHeight="1">
      <c r="A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" spans="1:26" ht="15.75" customHeight="1">
      <c r="A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" spans="1:26" ht="15.75" customHeight="1">
      <c r="A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" spans="1:26" ht="15.75" customHeight="1">
      <c r="A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9" spans="1:26" ht="15.75" customHeight="1">
      <c r="A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0" spans="1:26" ht="15.75" customHeight="1">
      <c r="A1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1" spans="1:26" ht="15.75" customHeight="1">
      <c r="A1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2" spans="1:26" ht="15.75" customHeight="1">
      <c r="A1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3" spans="1:26" ht="15.75" customHeight="1">
      <c r="A1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4" spans="1:26" ht="15.75" customHeight="1">
      <c r="A1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5" spans="1:26" ht="15.75" customHeight="1">
      <c r="A1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6" spans="1:26" ht="15.75" customHeight="1">
      <c r="A1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7" spans="1:26" ht="15.75" customHeight="1">
      <c r="A1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8" spans="1:26" ht="15.75" customHeight="1">
      <c r="A1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09" spans="1:26" ht="15.75" customHeight="1">
      <c r="A1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0" spans="1:26" ht="15.75" customHeight="1">
      <c r="A1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1" spans="1:26" ht="15.75" customHeight="1">
      <c r="A1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2" spans="1:26" ht="15.75" customHeight="1">
      <c r="A1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3" spans="1:26" ht="15.75" customHeight="1">
      <c r="A1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4" spans="1:26" ht="15.75" customHeight="1">
      <c r="A1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5" spans="1:26" ht="15.75" customHeight="1">
      <c r="A1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6" spans="1:26" ht="15.75" customHeight="1">
      <c r="A1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7" spans="1:26" ht="15.75" customHeight="1">
      <c r="A1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8" spans="1:26" ht="15.75" customHeight="1">
      <c r="A1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19" spans="1:26" ht="15.75" customHeight="1">
      <c r="A1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0" spans="1:26" ht="15.75" customHeight="1">
      <c r="A1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1" spans="1:26" ht="15.75" customHeight="1">
      <c r="A1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2" spans="1:26" ht="15.75" customHeight="1">
      <c r="A1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3" spans="1:26" ht="15.75" customHeight="1">
      <c r="A1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4" spans="1:26" ht="15.75" customHeight="1">
      <c r="A1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5" spans="1:26" ht="15.75" customHeight="1">
      <c r="A1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6" spans="1:26" ht="15.75" customHeight="1">
      <c r="A1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7" spans="1:26" ht="15.75" customHeight="1">
      <c r="A1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8" spans="1:26" ht="15.75" customHeight="1">
      <c r="A1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29" spans="1:26" ht="15.75" customHeight="1">
      <c r="A1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0" spans="1:26" ht="15.75" customHeight="1">
      <c r="A1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1" spans="1:26" ht="15.75" customHeight="1">
      <c r="A1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2" spans="1:26" ht="15.75" customHeight="1">
      <c r="A1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3" spans="1:26" ht="15.75" customHeight="1">
      <c r="A1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4" spans="1:26" ht="15.75" customHeight="1">
      <c r="A1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5" spans="1:26" ht="15.75" customHeight="1">
      <c r="A1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6" spans="1:26" ht="15.75" customHeight="1">
      <c r="A1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7" spans="1:26" ht="15.75" customHeight="1">
      <c r="A1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8" spans="1:26" ht="15.75" customHeight="1">
      <c r="A1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39" spans="1:26" ht="15.75" customHeight="1">
      <c r="A1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0" spans="1:26" ht="15.75" customHeight="1">
      <c r="A1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1" spans="1:26" ht="15.75" customHeight="1">
      <c r="A1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2" spans="1:26" ht="15.75" customHeight="1">
      <c r="A1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3" spans="1:26" ht="15.75" customHeight="1">
      <c r="A1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4" spans="1:26" ht="15.75" customHeight="1">
      <c r="A1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5" spans="1:26" ht="15.75" customHeight="1">
      <c r="A1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6" spans="1:26" ht="15.75" customHeight="1">
      <c r="A1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7" spans="1:26" ht="15.75" customHeight="1">
      <c r="A1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8" spans="1:26" ht="15.75" customHeight="1">
      <c r="A1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49" spans="1:26" ht="15.75" customHeight="1">
      <c r="A1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0" spans="1:26" ht="15.75" customHeight="1">
      <c r="A1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1" spans="1:26" ht="15.75" customHeight="1">
      <c r="A1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2" spans="1:26" ht="15.75" customHeight="1">
      <c r="A1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3" spans="1:26" ht="15.75" customHeight="1">
      <c r="A1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4" spans="1:26" ht="15.75" customHeight="1">
      <c r="A1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5" spans="1:26" ht="15.75" customHeight="1">
      <c r="A1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6" spans="1:26" ht="15.75" customHeight="1">
      <c r="A1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7" spans="1:26" ht="15.75" customHeight="1">
      <c r="A1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8" spans="1:26" ht="15.75" customHeight="1">
      <c r="A1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59" spans="1:26" ht="15.75" customHeight="1">
      <c r="A1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0" spans="1:26" ht="15.75" customHeight="1">
      <c r="A1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1" spans="1:26" ht="15.75" customHeight="1">
      <c r="A1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2" spans="1:26" ht="15.75" customHeight="1">
      <c r="A1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3" spans="1:26" ht="15.75" customHeight="1">
      <c r="A1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4" spans="1:26" ht="15.75" customHeight="1">
      <c r="A1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5" spans="1:26" ht="15.75" customHeight="1">
      <c r="A1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6" spans="1:26" ht="15.75" customHeight="1">
      <c r="A1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7" spans="1:26" ht="15.75" customHeight="1">
      <c r="A1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8" spans="1:26" ht="15.75" customHeight="1">
      <c r="A1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69" spans="1:26" ht="15.75" customHeight="1">
      <c r="A1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0" spans="1:26" ht="15.75" customHeight="1">
      <c r="A1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1" spans="1:26" ht="15.75" customHeight="1">
      <c r="A1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2" spans="1:26" ht="15.75" customHeight="1">
      <c r="A1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3" spans="1:26" ht="15.75" customHeight="1">
      <c r="A1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4" spans="1:26" ht="15.75" customHeight="1">
      <c r="A1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5" spans="1:26" ht="15.75" customHeight="1">
      <c r="A1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6" spans="1:26" ht="15.75" customHeight="1">
      <c r="A1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7" spans="1:26" ht="15.75" customHeight="1">
      <c r="A1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8" spans="1:26" ht="15.75" customHeight="1">
      <c r="A1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79" spans="1:26" ht="15.75" customHeight="1">
      <c r="A1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0" spans="1:26" ht="15.75" customHeight="1">
      <c r="A1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1" spans="1:26" ht="15.75" customHeight="1">
      <c r="A1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2" spans="1:26" ht="15.75" customHeight="1">
      <c r="A1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3" spans="1:26" ht="15.75" customHeight="1">
      <c r="A1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4" spans="1:26" ht="15.75" customHeight="1">
      <c r="A1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5" spans="1:26" ht="15.75" customHeight="1">
      <c r="A1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6" spans="1:26" ht="15.75" customHeight="1">
      <c r="A1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7" spans="1:26" ht="15.75" customHeight="1">
      <c r="A1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8" spans="1:26" ht="15.75" customHeight="1">
      <c r="A1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89" spans="1:26" ht="15.75" customHeight="1">
      <c r="A1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0" spans="1:26" ht="15.75" customHeight="1">
      <c r="A1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1" spans="1:26" ht="15.75" customHeight="1">
      <c r="A1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2" spans="1:26" ht="15.75" customHeight="1">
      <c r="A1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3" spans="1:26" ht="15.75" customHeight="1">
      <c r="A1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4" spans="1:26" ht="15.75" customHeight="1">
      <c r="A1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5" spans="1:26" ht="15.75" customHeight="1">
      <c r="A1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6" spans="1:26" ht="15.75" customHeight="1">
      <c r="A1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7" spans="1:26" ht="15.75" customHeight="1">
      <c r="A1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8" spans="1:26" ht="15.75" customHeight="1">
      <c r="A1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199" spans="1:26" ht="15.75" customHeight="1">
      <c r="A1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0" spans="1:26" ht="15.75" customHeight="1">
      <c r="A2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1" spans="1:26" ht="15.75" customHeight="1">
      <c r="A2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2" spans="1:26" ht="15.75" customHeight="1">
      <c r="A2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3" spans="1:26" ht="15.75" customHeight="1">
      <c r="A2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4" spans="1:26" ht="15.75" customHeight="1">
      <c r="A2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5" spans="1:26" ht="15.75" customHeight="1">
      <c r="A2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6" spans="1:26" ht="15.75" customHeight="1">
      <c r="A2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7" spans="1:26" ht="15.75" customHeight="1">
      <c r="A2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8" spans="1:26" ht="15.75" customHeight="1">
      <c r="A2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09" spans="1:26" ht="15.75" customHeight="1">
      <c r="A2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0" spans="1:26" ht="15.75" customHeight="1">
      <c r="A2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1" spans="1:26" ht="15.75" customHeight="1">
      <c r="A2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2" spans="1:26" ht="15.75" customHeight="1">
      <c r="A2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3" spans="1:26" ht="15.75" customHeight="1">
      <c r="A2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4" spans="1:26" ht="15.75" customHeight="1">
      <c r="A2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5" spans="1:26" ht="15.75" customHeight="1">
      <c r="A2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6" spans="1:26" ht="15.75" customHeight="1">
      <c r="A2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7" spans="1:26" ht="15.75" customHeight="1">
      <c r="A2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8" spans="1:26" ht="15.75" customHeight="1">
      <c r="A2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19" spans="1:26" ht="15.75" customHeight="1">
      <c r="A2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0" spans="1:26" ht="15.75" customHeight="1">
      <c r="A2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1" spans="1:26" ht="15.75" customHeight="1">
      <c r="A2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2" spans="1:26" ht="15.75" customHeight="1">
      <c r="A2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3" spans="1:26" ht="15.75" customHeight="1">
      <c r="A2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4" spans="1:26" ht="15.75" customHeight="1">
      <c r="A2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5" spans="1:26" ht="15.75" customHeight="1">
      <c r="A2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6" spans="1:26" ht="15.75" customHeight="1">
      <c r="A2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7" spans="1:26" ht="15.75" customHeight="1">
      <c r="A2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8" spans="1:26" ht="15.75" customHeight="1">
      <c r="A2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29" spans="1:26" ht="15.75" customHeight="1">
      <c r="A2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0" spans="1:26" ht="15.75" customHeight="1">
      <c r="A2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1" spans="1:26" ht="15.75" customHeight="1">
      <c r="A2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2" spans="1:26" ht="15.75" customHeight="1">
      <c r="A2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3" spans="1:26" ht="15.75" customHeight="1">
      <c r="A2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4" spans="1:26" ht="15.75" customHeight="1">
      <c r="A2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5" spans="1:26" ht="15.75" customHeight="1">
      <c r="A2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6" spans="1:26" ht="15.75" customHeight="1">
      <c r="A2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7" spans="1:26" ht="15.75" customHeight="1">
      <c r="A2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8" spans="1:26" ht="15.75" customHeight="1">
      <c r="A2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39" spans="1:26" ht="15.75" customHeight="1">
      <c r="A2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0" spans="1:26" ht="15.75" customHeight="1">
      <c r="A2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1" spans="1:26" ht="15.75" customHeight="1">
      <c r="A2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2" spans="1:26" ht="15.75" customHeight="1">
      <c r="A2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3" spans="1:26" ht="15.75" customHeight="1">
      <c r="A2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4" spans="1:26" ht="15.75" customHeight="1">
      <c r="A2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5" spans="1:26" ht="15.75" customHeight="1">
      <c r="A2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6" spans="1:26" ht="15.75" customHeight="1">
      <c r="A2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7" spans="1:26" ht="15.75" customHeight="1">
      <c r="A2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8" spans="1:26" ht="15.75" customHeight="1">
      <c r="A2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49" spans="1:26" ht="15.75" customHeight="1">
      <c r="A2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0" spans="1:26" ht="15.75" customHeight="1">
      <c r="A2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1" spans="1:26" ht="15.75" customHeight="1">
      <c r="A2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2" spans="1:26" ht="15.75" customHeight="1">
      <c r="A2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3" spans="1:26" ht="15.75" customHeight="1">
      <c r="A2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4" spans="1:26" ht="15.75" customHeight="1">
      <c r="A2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5" spans="1:26" ht="15.75" customHeight="1">
      <c r="A2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6" spans="1:26" ht="15.75" customHeight="1">
      <c r="A2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7" spans="1:26" ht="15.75" customHeight="1">
      <c r="A2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8" spans="1:26" ht="15.75" customHeight="1">
      <c r="A2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59" spans="1:26" ht="15.75" customHeight="1">
      <c r="A2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0" spans="1:26" ht="15.75" customHeight="1">
      <c r="A2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1" spans="1:26" ht="15.75" customHeight="1">
      <c r="A2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2" spans="1:26" ht="15.75" customHeight="1">
      <c r="A2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3" spans="1:26" ht="15.75" customHeight="1">
      <c r="A2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4" spans="1:26" ht="15.75" customHeight="1">
      <c r="A2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5" spans="1:26" ht="15.75" customHeight="1">
      <c r="A2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6" spans="1:26" ht="15.75" customHeight="1">
      <c r="A2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7" spans="1:26" ht="15.75" customHeight="1">
      <c r="A2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8" spans="1:26" ht="15.75" customHeight="1">
      <c r="A2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69" spans="1:26" ht="15.75" customHeight="1">
      <c r="A2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0" spans="1:26" ht="15.75" customHeight="1">
      <c r="A2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1" spans="1:26" ht="15.75" customHeight="1">
      <c r="A2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2" spans="1:26" ht="15.75" customHeight="1">
      <c r="A2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3" spans="1:26" ht="15.75" customHeight="1">
      <c r="A2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4" spans="1:26" ht="15.75" customHeight="1">
      <c r="A2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5" spans="1:26" ht="15.75" customHeight="1">
      <c r="A2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6" spans="1:26" ht="15.75" customHeight="1">
      <c r="A2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7" spans="1:26" ht="15.75" customHeight="1">
      <c r="A2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8" spans="1:26" ht="15.75" customHeight="1">
      <c r="A2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79" spans="1:26" ht="15.75" customHeight="1">
      <c r="A2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0" spans="1:26" ht="15.75" customHeight="1">
      <c r="A2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1" spans="1:26" ht="15.75" customHeight="1">
      <c r="A2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2" spans="1:26" ht="15.75" customHeight="1">
      <c r="A2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3" spans="1:26" ht="15.75" customHeight="1">
      <c r="A2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4" spans="1:26" ht="15.75" customHeight="1">
      <c r="A2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5" spans="1:26" ht="15.75" customHeight="1">
      <c r="A2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6" spans="1:26" ht="15.75" customHeight="1">
      <c r="A2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7" spans="1:26" ht="15.75" customHeight="1">
      <c r="A2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8" spans="1:26" ht="15.75" customHeight="1">
      <c r="A2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89" spans="1:26" ht="15.75" customHeight="1">
      <c r="A2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0" spans="1:26" ht="15.75" customHeight="1">
      <c r="A2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1" spans="1:26" ht="15.75" customHeight="1">
      <c r="A2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2" spans="1:26" ht="15.75" customHeight="1">
      <c r="A2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3" spans="1:26" ht="15.75" customHeight="1">
      <c r="A2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4" spans="1:26" ht="15.75" customHeight="1">
      <c r="A2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5" spans="1:26" ht="15.75" customHeight="1">
      <c r="A2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6" spans="1:26" ht="15.75" customHeight="1">
      <c r="A2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7" spans="1:26" ht="15.75" customHeight="1">
      <c r="A2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8" spans="1:26" ht="15.75" customHeight="1">
      <c r="A2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299" spans="1:26" ht="15.75" customHeight="1">
      <c r="A2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0" spans="1:26" ht="15.75" customHeight="1">
      <c r="A3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1" spans="1:26" ht="15.75" customHeight="1">
      <c r="A3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2" spans="1:26" ht="15.75" customHeight="1">
      <c r="A3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3" spans="1:26" ht="15.75" customHeight="1">
      <c r="A3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4" spans="1:26" ht="15.75" customHeight="1">
      <c r="A3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5" spans="1:26" ht="15.75" customHeight="1">
      <c r="A3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6" spans="1:26" ht="15.75" customHeight="1">
      <c r="A3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7" spans="1:26" ht="15.75" customHeight="1">
      <c r="A3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8" spans="1:26" ht="15.75" customHeight="1">
      <c r="A3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09" spans="1:26" ht="15.75" customHeight="1">
      <c r="A3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0" spans="1:26" ht="15.75" customHeight="1">
      <c r="A3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1" spans="1:26" ht="15.75" customHeight="1">
      <c r="A3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2" spans="1:26" ht="15.75" customHeight="1">
      <c r="A3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3" spans="1:26" ht="15.75" customHeight="1">
      <c r="A3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4" spans="1:26" ht="15.75" customHeight="1">
      <c r="A3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5" spans="1:26" ht="15.75" customHeight="1">
      <c r="A3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6" spans="1:26" ht="15.75" customHeight="1">
      <c r="A3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7" spans="1:26" ht="15.75" customHeight="1">
      <c r="A3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8" spans="1:26" ht="15.75" customHeight="1">
      <c r="A3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19" spans="1:26" ht="15.75" customHeight="1">
      <c r="A3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0" spans="1:26" ht="15.75" customHeight="1">
      <c r="A3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1" spans="1:26" ht="15.75" customHeight="1">
      <c r="A3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2" spans="1:26" ht="15.75" customHeight="1">
      <c r="A3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3" spans="1:26" ht="15.75" customHeight="1">
      <c r="A3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4" spans="1:26" ht="15.75" customHeight="1">
      <c r="A3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5" spans="1:26" ht="15.75" customHeight="1">
      <c r="A3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6" spans="1:26" ht="15.75" customHeight="1">
      <c r="A3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7" spans="1:26" ht="15.75" customHeight="1">
      <c r="A3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8" spans="1:26" ht="15.75" customHeight="1">
      <c r="A3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29" spans="1:26" ht="15.75" customHeight="1">
      <c r="A3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0" spans="1:26" ht="15.75" customHeight="1">
      <c r="A3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1" spans="1:26" ht="15.75" customHeight="1">
      <c r="A3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2" spans="1:26" ht="15.75" customHeight="1">
      <c r="A3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3" spans="1:26" ht="15.75" customHeight="1">
      <c r="A3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4" spans="1:26" ht="15.75" customHeight="1">
      <c r="A3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5" spans="1:26" ht="15.75" customHeight="1">
      <c r="A3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6" spans="1:26" ht="15.75" customHeight="1">
      <c r="A3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7" spans="1:26" ht="15.75" customHeight="1">
      <c r="A3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8" spans="1:26" ht="15.75" customHeight="1">
      <c r="A3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39" spans="1:26" ht="15.75" customHeight="1">
      <c r="A3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0" spans="1:26" ht="15.75" customHeight="1">
      <c r="A3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1" spans="1:26" ht="15.75" customHeight="1">
      <c r="A3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2" spans="1:26" ht="15.75" customHeight="1">
      <c r="A3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3" spans="1:26" ht="15.75" customHeight="1">
      <c r="A3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4" spans="1:26" ht="15.75" customHeight="1">
      <c r="A3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5" spans="1:26" ht="15.75" customHeight="1">
      <c r="A3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6" spans="1:26" ht="15.75" customHeight="1">
      <c r="A3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7" spans="1:26" ht="15.75" customHeight="1">
      <c r="A3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8" spans="1:26" ht="15.75" customHeight="1">
      <c r="A3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49" spans="1:26" ht="15.75" customHeight="1">
      <c r="A3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0" spans="1:26" ht="15.75" customHeight="1">
      <c r="A3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1" spans="1:26" ht="15.75" customHeight="1">
      <c r="A3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2" spans="1:26" ht="15.75" customHeight="1">
      <c r="A3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3" spans="1:26" ht="15.75" customHeight="1">
      <c r="A3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4" spans="1:26" ht="15.75" customHeight="1">
      <c r="A3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5" spans="1:26" ht="15.75" customHeight="1">
      <c r="A3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6" spans="1:26" ht="15.75" customHeight="1">
      <c r="A3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7" spans="1:26" ht="15.75" customHeight="1">
      <c r="A3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8" spans="1:26" ht="15.75" customHeight="1">
      <c r="A3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59" spans="1:26" ht="15.75" customHeight="1">
      <c r="A3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0" spans="1:26" ht="15.75" customHeight="1">
      <c r="A3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1" spans="1:26" ht="15.75" customHeight="1">
      <c r="A3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2" spans="1:26" ht="15.75" customHeight="1">
      <c r="A3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3" spans="1:26" ht="15.75" customHeight="1">
      <c r="A3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4" spans="1:26" ht="15.75" customHeight="1">
      <c r="A3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5" spans="1:26" ht="15.75" customHeight="1">
      <c r="A3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6" spans="1:26" ht="15.75" customHeight="1">
      <c r="A3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7" spans="1:26" ht="15.75" customHeight="1">
      <c r="A3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8" spans="1:26" ht="15.75" customHeight="1">
      <c r="A3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69" spans="1:26" ht="15.75" customHeight="1">
      <c r="A3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0" spans="1:26" ht="15.75" customHeight="1">
      <c r="A3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1" spans="1:26" ht="15.75" customHeight="1">
      <c r="A3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2" spans="1:26" ht="15.75" customHeight="1">
      <c r="A3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3" spans="1:26" ht="15.75" customHeight="1">
      <c r="A3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4" spans="1:26" ht="15.75" customHeight="1">
      <c r="A3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5" spans="1:26" ht="15.75" customHeight="1">
      <c r="A3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6" spans="1:26" ht="15.75" customHeight="1">
      <c r="A3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7" spans="1:26" ht="15.75" customHeight="1">
      <c r="A3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8" spans="1:26" ht="15.75" customHeight="1">
      <c r="A3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79" spans="1:26" ht="15.75" customHeight="1">
      <c r="A3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0" spans="1:26" ht="15.75" customHeight="1">
      <c r="A3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1" spans="1:26" ht="15.75" customHeight="1">
      <c r="A3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2" spans="1:26" ht="15.75" customHeight="1">
      <c r="A3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3" spans="1:26" ht="15.75" customHeight="1">
      <c r="A3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4" spans="1:26" ht="15.75" customHeight="1">
      <c r="A3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5" spans="1:26" ht="15.75" customHeight="1">
      <c r="A3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6" spans="1:26" ht="15.75" customHeight="1">
      <c r="A3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7" spans="1:26" ht="15.75" customHeight="1">
      <c r="A3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8" spans="1:26" ht="15.75" customHeight="1">
      <c r="A3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89" spans="1:26" ht="15.75" customHeight="1">
      <c r="A3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0" spans="1:26" ht="15.75" customHeight="1">
      <c r="A3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1" spans="1:26" ht="15.75" customHeight="1">
      <c r="A3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2" spans="1:26" ht="15.75" customHeight="1">
      <c r="A3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3" spans="1:26" ht="15.75" customHeight="1">
      <c r="A3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4" spans="1:26" ht="15.75" customHeight="1">
      <c r="A3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5" spans="1:26" ht="15.75" customHeight="1">
      <c r="A3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6" spans="1:26" ht="15.75" customHeight="1">
      <c r="A3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7" spans="1:26" ht="15.75" customHeight="1">
      <c r="A3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8" spans="1:26" ht="15.75" customHeight="1">
      <c r="A3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399" spans="1:26" ht="15.75" customHeight="1">
      <c r="A3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0" spans="1:26" ht="15.75" customHeight="1">
      <c r="A4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1" spans="1:26" ht="15.75" customHeight="1">
      <c r="A4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2" spans="1:26" ht="15.75" customHeight="1">
      <c r="A4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3" spans="1:26" ht="15.75" customHeight="1">
      <c r="A4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4" spans="1:26" ht="15.75" customHeight="1">
      <c r="A4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5" spans="1:26" ht="15.75" customHeight="1">
      <c r="A4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6" spans="1:26" ht="15.75" customHeight="1">
      <c r="A4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7" spans="1:26" ht="15.75" customHeight="1">
      <c r="A4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8" spans="1:26" ht="15.75" customHeight="1">
      <c r="A4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09" spans="1:26" ht="15.75" customHeight="1">
      <c r="A4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0" spans="1:26" ht="15.75" customHeight="1">
      <c r="A4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1" spans="1:26" ht="15.75" customHeight="1">
      <c r="A4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2" spans="1:26" ht="15.75" customHeight="1">
      <c r="A4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3" spans="1:26" ht="15.75" customHeight="1">
      <c r="A4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4" spans="1:26" ht="15.75" customHeight="1">
      <c r="A4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5" spans="1:26" ht="15.75" customHeight="1">
      <c r="A4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6" spans="1:26" ht="15.75" customHeight="1">
      <c r="A4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7" spans="1:26" ht="15.75" customHeight="1">
      <c r="A4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8" spans="1:26" ht="15.75" customHeight="1">
      <c r="A4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19" spans="1:26" ht="15.75" customHeight="1">
      <c r="A4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0" spans="1:26" ht="15.75" customHeight="1">
      <c r="A4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1" spans="1:26" ht="15.75" customHeight="1">
      <c r="A4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2" spans="1:26" ht="15.75" customHeight="1">
      <c r="A4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3" spans="1:26" ht="15.75" customHeight="1">
      <c r="A4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4" spans="1:26" ht="15.75" customHeight="1">
      <c r="A4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5" spans="1:26" ht="15.75" customHeight="1">
      <c r="A4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6" spans="1:26" ht="15.75" customHeight="1">
      <c r="A4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7" spans="1:26" ht="15.75" customHeight="1">
      <c r="A4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8" spans="1:26" ht="15.75" customHeight="1">
      <c r="A4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29" spans="1:26" ht="15.75" customHeight="1">
      <c r="A4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0" spans="1:26" ht="15.75" customHeight="1">
      <c r="A4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1" spans="1:26" ht="15.75" customHeight="1">
      <c r="A4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2" spans="1:26" ht="15.75" customHeight="1">
      <c r="A4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3" spans="1:26" ht="15.75" customHeight="1">
      <c r="A4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4" spans="1:26" ht="15.75" customHeight="1">
      <c r="A4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5" spans="1:26" ht="15.75" customHeight="1">
      <c r="A4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6" spans="1:26" ht="15.75" customHeight="1">
      <c r="A4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7" spans="1:26" ht="15.75" customHeight="1">
      <c r="A4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8" spans="1:26" ht="15.75" customHeight="1">
      <c r="A4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39" spans="1:26" ht="15.75" customHeight="1">
      <c r="A4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0" spans="1:26" ht="15.75" customHeight="1">
      <c r="A4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1" spans="1:26" ht="15.75" customHeight="1">
      <c r="A4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2" spans="1:26" ht="15.75" customHeight="1">
      <c r="A4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3" spans="1:26" ht="15.75" customHeight="1">
      <c r="A4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4" spans="1:26" ht="15.75" customHeight="1">
      <c r="A4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5" spans="1:26" ht="15.75" customHeight="1">
      <c r="A4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6" spans="1:26" ht="15.75" customHeight="1">
      <c r="A4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7" spans="1:26" ht="15.75" customHeight="1">
      <c r="A4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8" spans="1:26" ht="15.75" customHeight="1">
      <c r="A4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49" spans="1:26" ht="15.75" customHeight="1">
      <c r="A4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0" spans="1:26" ht="15.75" customHeight="1">
      <c r="A4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1" spans="1:26" ht="15.75" customHeight="1">
      <c r="A4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2" spans="1:26" ht="15.75" customHeight="1">
      <c r="A4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3" spans="1:26" ht="15.75" customHeight="1">
      <c r="A4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4" spans="1:26" ht="15.75" customHeight="1">
      <c r="A4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5" spans="1:26" ht="15.75" customHeight="1">
      <c r="A4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6" spans="1:26" ht="15.75" customHeight="1">
      <c r="A4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7" spans="1:26" ht="15.75" customHeight="1">
      <c r="A4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8" spans="1:26" ht="15.75" customHeight="1">
      <c r="A4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59" spans="1:26" ht="15.75" customHeight="1">
      <c r="A4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0" spans="1:26" ht="15.75" customHeight="1">
      <c r="A4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1" spans="1:26" ht="15.75" customHeight="1">
      <c r="A4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2" spans="1:26" ht="15.75" customHeight="1">
      <c r="A4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3" spans="1:26" ht="15.75" customHeight="1">
      <c r="A4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4" spans="1:26" ht="15.75" customHeight="1">
      <c r="A4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5" spans="1:26" ht="15.75" customHeight="1">
      <c r="A4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6" spans="1:26" ht="15.75" customHeight="1">
      <c r="A4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7" spans="1:26" ht="15.75" customHeight="1">
      <c r="A4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8" spans="1:26" ht="15.75" customHeight="1">
      <c r="A4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69" spans="1:26" ht="15.75" customHeight="1">
      <c r="A4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0" spans="1:26" ht="15.75" customHeight="1">
      <c r="A4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1" spans="1:26" ht="15.75" customHeight="1">
      <c r="A4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2" spans="1:26" ht="15.75" customHeight="1">
      <c r="A4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3" spans="1:26" ht="15.75" customHeight="1">
      <c r="A4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4" spans="1:26" ht="15.75" customHeight="1">
      <c r="A4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5" spans="1:26" ht="15.75" customHeight="1">
      <c r="A4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6" spans="1:26" ht="15.75" customHeight="1">
      <c r="A4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7" spans="1:26" ht="15.75" customHeight="1">
      <c r="A4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8" spans="1:26" ht="15.75" customHeight="1">
      <c r="A4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79" spans="1:26" ht="15.75" customHeight="1">
      <c r="A4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0" spans="1:26" ht="15.75" customHeight="1">
      <c r="A4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1" spans="1:26" ht="15.75" customHeight="1">
      <c r="A4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2" spans="1:26" ht="15.75" customHeight="1">
      <c r="A4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3" spans="1:26" ht="15.75" customHeight="1">
      <c r="A4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4" spans="1:26" ht="15.75" customHeight="1">
      <c r="A4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5" spans="1:26" ht="15.75" customHeight="1">
      <c r="A4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6" spans="1:26" ht="15.75" customHeight="1">
      <c r="A4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7" spans="1:26" ht="15.75" customHeight="1">
      <c r="A4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8" spans="1:26" ht="15.75" customHeight="1">
      <c r="A4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89" spans="1:26" ht="15.75" customHeight="1">
      <c r="A4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0" spans="1:26" ht="15.75" customHeight="1">
      <c r="A4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1" spans="1:26" ht="15.75" customHeight="1">
      <c r="A4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2" spans="1:26" ht="15.75" customHeight="1">
      <c r="A4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3" spans="1:26" ht="15.75" customHeight="1">
      <c r="A4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4" spans="1:26" ht="15.75" customHeight="1">
      <c r="A4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5" spans="1:26" ht="15.75" customHeight="1">
      <c r="A4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6" spans="1:26" ht="15.75" customHeight="1">
      <c r="A4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7" spans="1:26" ht="15.75" customHeight="1">
      <c r="A4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8" spans="1:26" ht="15.75" customHeight="1">
      <c r="A4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499" spans="1:26" ht="15.75" customHeight="1">
      <c r="A4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0" spans="1:26" ht="15.75" customHeight="1">
      <c r="A5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1" spans="1:26" ht="15.75" customHeight="1">
      <c r="A5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2" spans="1:26" ht="15.75" customHeight="1">
      <c r="A5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3" spans="1:26" ht="15.75" customHeight="1">
      <c r="A5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4" spans="1:26" ht="15.75" customHeight="1">
      <c r="A5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5" spans="1:26" ht="15.75" customHeight="1">
      <c r="A5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6" spans="1:26" ht="15.75" customHeight="1">
      <c r="A5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7" spans="1:26" ht="15.75" customHeight="1">
      <c r="A5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8" spans="1:26" ht="15.75" customHeight="1">
      <c r="A5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09" spans="1:26" ht="15.75" customHeight="1">
      <c r="A5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0" spans="1:26" ht="15.75" customHeight="1">
      <c r="A5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1" spans="1:26" ht="15.75" customHeight="1">
      <c r="A5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2" spans="1:26" ht="15.75" customHeight="1">
      <c r="A5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3" spans="1:26" ht="15.75" customHeight="1">
      <c r="A5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4" spans="1:26" ht="15.75" customHeight="1">
      <c r="A5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5" spans="1:26" ht="15.75" customHeight="1">
      <c r="A5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6" spans="1:26" ht="15.75" customHeight="1">
      <c r="A5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7" spans="1:26" ht="15.75" customHeight="1">
      <c r="A5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8" spans="1:26" ht="15.75" customHeight="1">
      <c r="A5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19" spans="1:26" ht="15.75" customHeight="1">
      <c r="A5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0" spans="1:26" ht="15.75" customHeight="1">
      <c r="A5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1" spans="1:26" ht="15.75" customHeight="1">
      <c r="A5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2" spans="1:26" ht="15.75" customHeight="1">
      <c r="A5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3" spans="1:26" ht="15.75" customHeight="1">
      <c r="A5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4" spans="1:26" ht="15.75" customHeight="1">
      <c r="A5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5" spans="1:26" ht="15.75" customHeight="1">
      <c r="A5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6" spans="1:26" ht="15.75" customHeight="1">
      <c r="A5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7" spans="1:26" ht="15.75" customHeight="1">
      <c r="A5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8" spans="1:26" ht="15.75" customHeight="1">
      <c r="A5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29" spans="1:26" ht="15.75" customHeight="1">
      <c r="A5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0" spans="1:26" ht="15.75" customHeight="1">
      <c r="A5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1" spans="1:26" ht="15.75" customHeight="1">
      <c r="A5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2" spans="1:26" ht="15.75" customHeight="1">
      <c r="A5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3" spans="1:26" ht="15.75" customHeight="1">
      <c r="A5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4" spans="1:26" ht="15.75" customHeight="1">
      <c r="A5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5" spans="1:26" ht="15.75" customHeight="1">
      <c r="A5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6" spans="1:26" ht="15.75" customHeight="1">
      <c r="A5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7" spans="1:26" ht="15.75" customHeight="1">
      <c r="A5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8" spans="1:26" ht="15.75" customHeight="1">
      <c r="A5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39" spans="1:26" ht="15.75" customHeight="1">
      <c r="A5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0" spans="1:26" ht="15.75" customHeight="1">
      <c r="A5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1" spans="1:26" ht="15.75" customHeight="1">
      <c r="A5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2" spans="1:26" ht="15.75" customHeight="1">
      <c r="A5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3" spans="1:26" ht="15.75" customHeight="1">
      <c r="A5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4" spans="1:26" ht="15.75" customHeight="1">
      <c r="A5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5" spans="1:26" ht="15.75" customHeight="1">
      <c r="A5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6" spans="1:26" ht="15.75" customHeight="1">
      <c r="A5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7" spans="1:26" ht="15.75" customHeight="1">
      <c r="A5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8" spans="1:26" ht="15.75" customHeight="1">
      <c r="A5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49" spans="1:26" ht="15.75" customHeight="1">
      <c r="A5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0" spans="1:26" ht="15.75" customHeight="1">
      <c r="A5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1" spans="1:26" ht="15.75" customHeight="1">
      <c r="A5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2" spans="1:26" ht="15.75" customHeight="1">
      <c r="A5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3" spans="1:26" ht="15.75" customHeight="1">
      <c r="A5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4" spans="1:26" ht="15.75" customHeight="1">
      <c r="A5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5" spans="1:26" ht="15.75" customHeight="1">
      <c r="A5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6" spans="1:26" ht="15.75" customHeight="1">
      <c r="A5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7" spans="1:26" ht="15.75" customHeight="1">
      <c r="A5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8" spans="1:26" ht="15.75" customHeight="1">
      <c r="A5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59" spans="1:26" ht="15.75" customHeight="1">
      <c r="A5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0" spans="1:26" ht="15.75" customHeight="1">
      <c r="A5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1" spans="1:26" ht="15.75" customHeight="1">
      <c r="A5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2" spans="1:26" ht="15.75" customHeight="1">
      <c r="A5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3" spans="1:26" ht="15.75" customHeight="1">
      <c r="A5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4" spans="1:26" ht="15.75" customHeight="1">
      <c r="A5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5" spans="1:26" ht="15.75" customHeight="1">
      <c r="A5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6" spans="1:26" ht="15.75" customHeight="1">
      <c r="A5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7" spans="1:26" ht="15.75" customHeight="1">
      <c r="A5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8" spans="1:26" ht="15.75" customHeight="1">
      <c r="A5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69" spans="1:26" ht="15.75" customHeight="1">
      <c r="A5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0" spans="1:26" ht="15.75" customHeight="1">
      <c r="A5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1" spans="1:26" ht="15.75" customHeight="1">
      <c r="A5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2" spans="1:26" ht="15.75" customHeight="1">
      <c r="A5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3" spans="1:26" ht="15.75" customHeight="1">
      <c r="A5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4" spans="1:26" ht="15.75" customHeight="1">
      <c r="A5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5" spans="1:26" ht="15.75" customHeight="1">
      <c r="A5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6" spans="1:26" ht="15.75" customHeight="1">
      <c r="A5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7" spans="1:26" ht="15.75" customHeight="1">
      <c r="A5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8" spans="1:26" ht="15.75" customHeight="1">
      <c r="A5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79" spans="1:26" ht="15.75" customHeight="1">
      <c r="A5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0" spans="1:26" ht="15.75" customHeight="1">
      <c r="A5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1" spans="1:26" ht="15.75" customHeight="1">
      <c r="A5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2" spans="1:26" ht="15.75" customHeight="1">
      <c r="A5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3" spans="1:26" ht="15.75" customHeight="1">
      <c r="A5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4" spans="1:26" ht="15.75" customHeight="1">
      <c r="A5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5" spans="1:26" ht="15.75" customHeight="1">
      <c r="A5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6" spans="1:26" ht="15.75" customHeight="1">
      <c r="A5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7" spans="1:26" ht="15.75" customHeight="1">
      <c r="A5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8" spans="1:26" ht="15.75" customHeight="1">
      <c r="A5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89" spans="1:26" ht="15.75" customHeight="1">
      <c r="A5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0" spans="1:26" ht="15.75" customHeight="1">
      <c r="A5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1" spans="1:26" ht="15.75" customHeight="1">
      <c r="A5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2" spans="1:26" ht="15.75" customHeight="1">
      <c r="A5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3" spans="1:26" ht="15.75" customHeight="1">
      <c r="A5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4" spans="1:26" ht="15.75" customHeight="1">
      <c r="A5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5" spans="1:26" ht="15.75" customHeight="1">
      <c r="A5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6" spans="1:26" ht="15.75" customHeight="1">
      <c r="A5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7" spans="1:26" ht="15.75" customHeight="1">
      <c r="A5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8" spans="1:26" ht="15.75" customHeight="1">
      <c r="A5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599" spans="1:26" ht="15.75" customHeight="1">
      <c r="A5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0" spans="1:26" ht="15.75" customHeight="1">
      <c r="A6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1" spans="1:26" ht="15.75" customHeight="1">
      <c r="A6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2" spans="1:26" ht="15.75" customHeight="1">
      <c r="A6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3" spans="1:26" ht="15.75" customHeight="1">
      <c r="A6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4" spans="1:26" ht="15.75" customHeight="1">
      <c r="A6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5" spans="1:26" ht="15.75" customHeight="1">
      <c r="A6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6" spans="1:26" ht="15.75" customHeight="1">
      <c r="A6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7" spans="1:26" ht="15.75" customHeight="1">
      <c r="A6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8" spans="1:26" ht="15.75" customHeight="1">
      <c r="A6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09" spans="1:26" ht="15.75" customHeight="1">
      <c r="A6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0" spans="1:26" ht="15.75" customHeight="1">
      <c r="A6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1" spans="1:26" ht="15.75" customHeight="1">
      <c r="A6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2" spans="1:26" ht="15.75" customHeight="1">
      <c r="A6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3" spans="1:26" ht="15.75" customHeight="1">
      <c r="A6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4" spans="1:26" ht="15.75" customHeight="1">
      <c r="A6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5" spans="1:26" ht="15.75" customHeight="1">
      <c r="A6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6" spans="1:26" ht="15.75" customHeight="1">
      <c r="A6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7" spans="1:26" ht="15.75" customHeight="1">
      <c r="A6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8" spans="1:26" ht="15.75" customHeight="1">
      <c r="A6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19" spans="1:26" ht="15.75" customHeight="1">
      <c r="A6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0" spans="1:26" ht="15.75" customHeight="1">
      <c r="A6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1" spans="1:26" ht="15.75" customHeight="1">
      <c r="A6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2" spans="1:26" ht="15.75" customHeight="1">
      <c r="A6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3" spans="1:26" ht="15.75" customHeight="1">
      <c r="A6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4" spans="1:26" ht="15.75" customHeight="1">
      <c r="A6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5" spans="1:26" ht="15.75" customHeight="1">
      <c r="A6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6" spans="1:26" ht="15.75" customHeight="1">
      <c r="A6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7" spans="1:26" ht="15.75" customHeight="1">
      <c r="A6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8" spans="1:26" ht="15.75" customHeight="1">
      <c r="A6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29" spans="1:26" ht="15.75" customHeight="1">
      <c r="A6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0" spans="1:26" ht="15.75" customHeight="1">
      <c r="A6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1" spans="1:26" ht="15.75" customHeight="1">
      <c r="A6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2" spans="1:26" ht="15.75" customHeight="1">
      <c r="A6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3" spans="1:26" ht="15.75" customHeight="1">
      <c r="A6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4" spans="1:26" ht="15.75" customHeight="1">
      <c r="A6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5" spans="1:26" ht="15.75" customHeight="1">
      <c r="A6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6" spans="1:26" ht="15.75" customHeight="1">
      <c r="A6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7" spans="1:26" ht="15.75" customHeight="1">
      <c r="A6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8" spans="1:26" ht="15.75" customHeight="1">
      <c r="A6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39" spans="1:26" ht="15.75" customHeight="1">
      <c r="A6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0" spans="1:26" ht="15.75" customHeight="1">
      <c r="A6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1" spans="1:26" ht="15.75" customHeight="1">
      <c r="A6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2" spans="1:26" ht="15.75" customHeight="1">
      <c r="A6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3" spans="1:26" ht="15.75" customHeight="1">
      <c r="A6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4" spans="1:26" ht="15.75" customHeight="1">
      <c r="A6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5" spans="1:26" ht="15.75" customHeight="1">
      <c r="A6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6" spans="1:26" ht="15.75" customHeight="1">
      <c r="A6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7" spans="1:26" ht="15.75" customHeight="1">
      <c r="A6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8" spans="1:26" ht="15.75" customHeight="1">
      <c r="A6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49" spans="1:26" ht="15.75" customHeight="1">
      <c r="A6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0" spans="1:26" ht="15.75" customHeight="1">
      <c r="A6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1" spans="1:26" ht="15.75" customHeight="1">
      <c r="A6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2" spans="1:26" ht="15.75" customHeight="1">
      <c r="A6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3" spans="1:26" ht="15.75" customHeight="1">
      <c r="A6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4" spans="1:26" ht="15.75" customHeight="1">
      <c r="A6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5" spans="1:26" ht="15.75" customHeight="1">
      <c r="A6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6" spans="1:26" ht="15.75" customHeight="1">
      <c r="A6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7" spans="1:26" ht="15.75" customHeight="1">
      <c r="A6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8" spans="1:26" ht="15.75" customHeight="1">
      <c r="A6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59" spans="1:26" ht="15.75" customHeight="1">
      <c r="A6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0" spans="1:26" ht="15.75" customHeight="1">
      <c r="A6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1" spans="1:26" ht="15.75" customHeight="1">
      <c r="A6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2" spans="1:26" ht="15.75" customHeight="1">
      <c r="A6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3" spans="1:26" ht="15.75" customHeight="1">
      <c r="A6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4" spans="1:26" ht="15.75" customHeight="1">
      <c r="A6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5" spans="1:26" ht="15.75" customHeight="1">
      <c r="A6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6" spans="1:26" ht="15.75" customHeight="1">
      <c r="A6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7" spans="1:26" ht="15.75" customHeight="1">
      <c r="A6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8" spans="1:26" ht="15.75" customHeight="1">
      <c r="A6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69" spans="1:26" ht="15.75" customHeight="1">
      <c r="A6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0" spans="1:26" ht="15.75" customHeight="1">
      <c r="A6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1" spans="1:26" ht="15.75" customHeight="1">
      <c r="A6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2" spans="1:26" ht="15.75" customHeight="1">
      <c r="A6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3" spans="1:26" ht="15.75" customHeight="1">
      <c r="A6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4" spans="1:26" ht="15.75" customHeight="1">
      <c r="A6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5" spans="1:26" ht="15.75" customHeight="1">
      <c r="A6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6" spans="1:26" ht="15.75" customHeight="1">
      <c r="A6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7" spans="1:26" ht="15.75" customHeight="1">
      <c r="A6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8" spans="1:26" ht="15.75" customHeight="1">
      <c r="A6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79" spans="1:26" ht="15.75" customHeight="1">
      <c r="A6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0" spans="1:26" ht="15.75" customHeight="1">
      <c r="A6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1" spans="1:26" ht="15.75" customHeight="1">
      <c r="A6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2" spans="1:26" ht="15.75" customHeight="1">
      <c r="A6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3" spans="1:26" ht="15.75" customHeight="1">
      <c r="A6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4" spans="1:26" ht="15.75" customHeight="1">
      <c r="A6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5" spans="1:26" ht="15.75" customHeight="1">
      <c r="A6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6" spans="1:26" ht="15.75" customHeight="1">
      <c r="A6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7" spans="1:26" ht="15.75" customHeight="1">
      <c r="A6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8" spans="1:26" ht="15.75" customHeight="1">
      <c r="A6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89" spans="1:26" ht="15.75" customHeight="1">
      <c r="A6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0" spans="1:26" ht="15.75" customHeight="1">
      <c r="A6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1" spans="1:26" ht="15.75" customHeight="1">
      <c r="A6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2" spans="1:26" ht="15.75" customHeight="1">
      <c r="A6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3" spans="1:26" ht="15.75" customHeight="1">
      <c r="A6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4" spans="1:26" ht="15.75" customHeight="1">
      <c r="A6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5" spans="1:26" ht="15.75" customHeight="1">
      <c r="A6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6" spans="1:26" ht="15.75" customHeight="1">
      <c r="A6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7" spans="1:26" ht="15.75" customHeight="1">
      <c r="A6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8" spans="1:26" ht="15.75" customHeight="1">
      <c r="A6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699" spans="1:26" ht="15.75" customHeight="1">
      <c r="A6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0" spans="1:26" ht="15.75" customHeight="1">
      <c r="A7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1" spans="1:26" ht="15.75" customHeight="1">
      <c r="A7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2" spans="1:26" ht="15.75" customHeight="1">
      <c r="A7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3" spans="1:26" ht="15.75" customHeight="1">
      <c r="A7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4" spans="1:26" ht="15.75" customHeight="1">
      <c r="A7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5" spans="1:26" ht="15.75" customHeight="1">
      <c r="A7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6" spans="1:26" ht="15.75" customHeight="1">
      <c r="A7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7" spans="1:26" ht="15.75" customHeight="1">
      <c r="A7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8" spans="1:26" ht="15.75" customHeight="1">
      <c r="A7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09" spans="1:26" ht="15.75" customHeight="1">
      <c r="A7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0" spans="1:26" ht="15.75" customHeight="1">
      <c r="A7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1" spans="1:26" ht="15.75" customHeight="1">
      <c r="A7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2" spans="1:26" ht="15.75" customHeight="1">
      <c r="A7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3" spans="1:26" ht="15.75" customHeight="1">
      <c r="A7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4" spans="1:26" ht="15.75" customHeight="1">
      <c r="A7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5" spans="1:26" ht="15.75" customHeight="1">
      <c r="A7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6" spans="1:26" ht="15.75" customHeight="1">
      <c r="A7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7" spans="1:26" ht="15.75" customHeight="1">
      <c r="A7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8" spans="1:26" ht="15.75" customHeight="1">
      <c r="A7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19" spans="1:26" ht="15.75" customHeight="1">
      <c r="A7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0" spans="1:26" ht="15.75" customHeight="1">
      <c r="A7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1" spans="1:26" ht="15.75" customHeight="1">
      <c r="A7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2" spans="1:26" ht="15.75" customHeight="1">
      <c r="A7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3" spans="1:26" ht="15.75" customHeight="1">
      <c r="A7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4" spans="1:26" ht="15.75" customHeight="1">
      <c r="A7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5" spans="1:26" ht="15.75" customHeight="1">
      <c r="A7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6" spans="1:26" ht="15.75" customHeight="1">
      <c r="A7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7" spans="1:26" ht="15.75" customHeight="1">
      <c r="A7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8" spans="1:26" ht="15.75" customHeight="1">
      <c r="A7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29" spans="1:26" ht="15.75" customHeight="1">
      <c r="A7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0" spans="1:26" ht="15.75" customHeight="1">
      <c r="A7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1" spans="1:26" ht="15.75" customHeight="1">
      <c r="A7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2" spans="1:26" ht="15.75" customHeight="1">
      <c r="A7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3" spans="1:26" ht="15.75" customHeight="1">
      <c r="A7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4" spans="1:26" ht="15.75" customHeight="1">
      <c r="A7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5" spans="1:26" ht="15.75" customHeight="1">
      <c r="A7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6" spans="1:26" ht="15.75" customHeight="1">
      <c r="A7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7" spans="1:26" ht="15.75" customHeight="1">
      <c r="A7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8" spans="1:26" ht="15.75" customHeight="1">
      <c r="A7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39" spans="1:26" ht="15.75" customHeight="1">
      <c r="A7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0" spans="1:26" ht="15.75" customHeight="1">
      <c r="A7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1" spans="1:26" ht="15.75" customHeight="1">
      <c r="A7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2" spans="1:26" ht="15.75" customHeight="1">
      <c r="A7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3" spans="1:26" ht="15.75" customHeight="1">
      <c r="A7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4" spans="1:26" ht="15.75" customHeight="1">
      <c r="A7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5" spans="1:26" ht="15.75" customHeight="1">
      <c r="A7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6" spans="1:26" ht="15.75" customHeight="1">
      <c r="A7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7" spans="1:26" ht="15.75" customHeight="1">
      <c r="A7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8" spans="1:26" ht="15.75" customHeight="1">
      <c r="A7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49" spans="1:26" ht="15.75" customHeight="1">
      <c r="A7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0" spans="1:26" ht="15.75" customHeight="1">
      <c r="A7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1" spans="1:26" ht="15.75" customHeight="1">
      <c r="A7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2" spans="1:26" ht="15.75" customHeight="1">
      <c r="A7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3" spans="1:26" ht="15.75" customHeight="1">
      <c r="A7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4" spans="1:26" ht="15.75" customHeight="1">
      <c r="A7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5" spans="1:26" ht="15.75" customHeight="1">
      <c r="A7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6" spans="1:26" ht="15.75" customHeight="1">
      <c r="A7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7" spans="1:26" ht="15.75" customHeight="1">
      <c r="A7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8" spans="1:26" ht="15.75" customHeight="1">
      <c r="A7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59" spans="1:26" ht="15.75" customHeight="1">
      <c r="A7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0" spans="1:26" ht="15.75" customHeight="1">
      <c r="A7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1" spans="1:26" ht="15.75" customHeight="1">
      <c r="A7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2" spans="1:26" ht="15.75" customHeight="1">
      <c r="A7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3" spans="1:26" ht="15.75" customHeight="1">
      <c r="A7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4" spans="1:26" ht="15.75" customHeight="1">
      <c r="A7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5" spans="1:26" ht="15.75" customHeight="1">
      <c r="A7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6" spans="1:26" ht="15.75" customHeight="1">
      <c r="A7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7" spans="1:26" ht="15.75" customHeight="1">
      <c r="A7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8" spans="1:26" ht="15.75" customHeight="1">
      <c r="A7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69" spans="1:26" ht="15.75" customHeight="1">
      <c r="A7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0" spans="1:26" ht="15.75" customHeight="1">
      <c r="A7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1" spans="1:26" ht="15.75" customHeight="1">
      <c r="A7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2" spans="1:26" ht="15.75" customHeight="1">
      <c r="A7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3" spans="1:26" ht="15.75" customHeight="1">
      <c r="A7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4" spans="1:26" ht="15.75" customHeight="1">
      <c r="A7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5" spans="1:26" ht="15.75" customHeight="1">
      <c r="A7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6" spans="1:26" ht="15.75" customHeight="1">
      <c r="A7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7" spans="1:26" ht="15.75" customHeight="1">
      <c r="A7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8" spans="1:26" ht="15.75" customHeight="1">
      <c r="A7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79" spans="1:26" ht="15.75" customHeight="1">
      <c r="A7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0" spans="1:26" ht="15.75" customHeight="1">
      <c r="A7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1" spans="1:26" ht="15.75" customHeight="1">
      <c r="A7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2" spans="1:26" ht="15.75" customHeight="1">
      <c r="A7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3" spans="1:26" ht="15.75" customHeight="1">
      <c r="A7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4" spans="1:26" ht="15.75" customHeight="1">
      <c r="A7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5" spans="1:26" ht="15.75" customHeight="1">
      <c r="A7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6" spans="1:26" ht="15.75" customHeight="1">
      <c r="A7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7" spans="1:26" ht="15.75" customHeight="1">
      <c r="A7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8" spans="1:26" ht="15.75" customHeight="1">
      <c r="A7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89" spans="1:26" ht="15.75" customHeight="1">
      <c r="A7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0" spans="1:26" ht="15.75" customHeight="1">
      <c r="A7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1" spans="1:26" ht="15.75" customHeight="1">
      <c r="A7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2" spans="1:26" ht="15.75" customHeight="1">
      <c r="A7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3" spans="1:26" ht="15.75" customHeight="1">
      <c r="A7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4" spans="1:26" ht="15.75" customHeight="1">
      <c r="A7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5" spans="1:26" ht="15.75" customHeight="1">
      <c r="A7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6" spans="1:26" ht="15.75" customHeight="1">
      <c r="A7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7" spans="1:26" ht="15.75" customHeight="1">
      <c r="A7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8" spans="1:26" ht="15.75" customHeight="1">
      <c r="A7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799" spans="1:26" ht="15.75" customHeight="1">
      <c r="A7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0" spans="1:26" ht="15.75" customHeight="1">
      <c r="A8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1" spans="1:26" ht="15.75" customHeight="1">
      <c r="A8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2" spans="1:26" ht="15.75" customHeight="1">
      <c r="A8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3" spans="1:26" ht="15.75" customHeight="1">
      <c r="A8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4" spans="1:26" ht="15.75" customHeight="1">
      <c r="A8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5" spans="1:26" ht="15.75" customHeight="1">
      <c r="A8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6" spans="1:26" ht="15.75" customHeight="1">
      <c r="A8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7" spans="1:26" ht="15.75" customHeight="1">
      <c r="A8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8" spans="1:26" ht="15.75" customHeight="1">
      <c r="A8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09" spans="1:26" ht="15.75" customHeight="1">
      <c r="A8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0" spans="1:26" ht="15.75" customHeight="1">
      <c r="A8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1" spans="1:26" ht="15.75" customHeight="1">
      <c r="A8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2" spans="1:26" ht="15.75" customHeight="1">
      <c r="A8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3" spans="1:26" ht="15.75" customHeight="1">
      <c r="A8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4" spans="1:26" ht="15.75" customHeight="1">
      <c r="A8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5" spans="1:26" ht="15.75" customHeight="1">
      <c r="A8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6" spans="1:26" ht="15.75" customHeight="1">
      <c r="A8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7" spans="1:26" ht="15.75" customHeight="1">
      <c r="A8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8" spans="1:26" ht="15.75" customHeight="1">
      <c r="A8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19" spans="1:26" ht="15.75" customHeight="1">
      <c r="A8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0" spans="1:26" ht="15.75" customHeight="1">
      <c r="A8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1" spans="1:26" ht="15.75" customHeight="1">
      <c r="A8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2" spans="1:26" ht="15.75" customHeight="1">
      <c r="A8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3" spans="1:26" ht="15.75" customHeight="1">
      <c r="A8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4" spans="1:26" ht="15.75" customHeight="1">
      <c r="A8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5" spans="1:26" ht="15.75" customHeight="1">
      <c r="A8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6" spans="1:26" ht="15.75" customHeight="1">
      <c r="A8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7" spans="1:26" ht="15.75" customHeight="1">
      <c r="A8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8" spans="1:26" ht="15.75" customHeight="1">
      <c r="A8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29" spans="1:26" ht="15.75" customHeight="1">
      <c r="A8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0" spans="1:26" ht="15.75" customHeight="1">
      <c r="A8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1" spans="1:26" ht="15.75" customHeight="1">
      <c r="A8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2" spans="1:26" ht="15.75" customHeight="1">
      <c r="A8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3" spans="1:26" ht="15.75" customHeight="1">
      <c r="A8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4" spans="1:26" ht="15.75" customHeight="1">
      <c r="A8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5" spans="1:26" ht="15.75" customHeight="1">
      <c r="A8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6" spans="1:26" ht="15.75" customHeight="1">
      <c r="A8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7" spans="1:26" ht="15.75" customHeight="1">
      <c r="A8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8" spans="1:26" ht="15.75" customHeight="1">
      <c r="A8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39" spans="1:26" ht="15.75" customHeight="1">
      <c r="A8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0" spans="1:26" ht="15.75" customHeight="1">
      <c r="A8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1" spans="1:26" ht="15.75" customHeight="1">
      <c r="A8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2" spans="1:26" ht="15.75" customHeight="1">
      <c r="A8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3" spans="1:26" ht="15.75" customHeight="1">
      <c r="A8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4" spans="1:26" ht="15.75" customHeight="1">
      <c r="A8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5" spans="1:26" ht="15.75" customHeight="1">
      <c r="A8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6" spans="1:26" ht="15.75" customHeight="1">
      <c r="A8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7" spans="1:26" ht="15.75" customHeight="1">
      <c r="A8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8" spans="1:26" ht="15.75" customHeight="1">
      <c r="A8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49" spans="1:26" ht="15.75" customHeight="1">
      <c r="A8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0" spans="1:26" ht="15.75" customHeight="1">
      <c r="A8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1" spans="1:26" ht="15.75" customHeight="1">
      <c r="A8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2" spans="1:26" ht="15.75" customHeight="1">
      <c r="A8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3" spans="1:26" ht="15.75" customHeight="1">
      <c r="A8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4" spans="1:26" ht="15.75" customHeight="1">
      <c r="A8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5" spans="1:26" ht="15.75" customHeight="1">
      <c r="A8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6" spans="1:26" ht="15.75" customHeight="1">
      <c r="A8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7" spans="1:26" ht="15.75" customHeight="1">
      <c r="A8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8" spans="1:26" ht="15.75" customHeight="1">
      <c r="A8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59" spans="1:26" ht="15.75" customHeight="1">
      <c r="A8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0" spans="1:26" ht="15.75" customHeight="1">
      <c r="A8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1" spans="1:26" ht="15.75" customHeight="1">
      <c r="A8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2" spans="1:26" ht="15.75" customHeight="1">
      <c r="A8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3" spans="1:26" ht="15.75" customHeight="1">
      <c r="A8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4" spans="1:26" ht="15.75" customHeight="1">
      <c r="A8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5" spans="1:26" ht="15.75" customHeight="1">
      <c r="A8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6" spans="1:26" ht="15.75" customHeight="1">
      <c r="A8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7" spans="1:26" ht="15.75" customHeight="1">
      <c r="A8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8" spans="1:26" ht="15.75" customHeight="1">
      <c r="A8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69" spans="1:26" ht="15.75" customHeight="1">
      <c r="A8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0" spans="1:26" ht="15.75" customHeight="1">
      <c r="A8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1" spans="1:26" ht="15.75" customHeight="1">
      <c r="A8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2" spans="1:26" ht="15.75" customHeight="1">
      <c r="A8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3" spans="1:26" ht="15.75" customHeight="1">
      <c r="A8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4" spans="1:26" ht="15.75" customHeight="1">
      <c r="A8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5" spans="1:26" ht="15.75" customHeight="1">
      <c r="A8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6" spans="1:26" ht="15.75" customHeight="1">
      <c r="A8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7" spans="1:26" ht="15.75" customHeight="1">
      <c r="A8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8" spans="1:26" ht="15.75" customHeight="1">
      <c r="A8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79" spans="1:26" ht="15.75" customHeight="1">
      <c r="A8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0" spans="1:26" ht="15.75" customHeight="1">
      <c r="A8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1" spans="1:26" ht="15.75" customHeight="1">
      <c r="A8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2" spans="1:26" ht="15.75" customHeight="1">
      <c r="A8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3" spans="1:26" ht="15.75" customHeight="1">
      <c r="A8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4" spans="1:26" ht="15.75" customHeight="1">
      <c r="A8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5" spans="1:26" ht="15.75" customHeight="1">
      <c r="A8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6" spans="1:26" ht="15.75" customHeight="1">
      <c r="A8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7" spans="1:26" ht="15.75" customHeight="1">
      <c r="A8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8" spans="1:26" ht="15.75" customHeight="1">
      <c r="A8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89" spans="1:26" ht="15.75" customHeight="1">
      <c r="A8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0" spans="1:26" ht="15.75" customHeight="1">
      <c r="A8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1" spans="1:26" ht="15.75" customHeight="1">
      <c r="A8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2" spans="1:26" ht="15.75" customHeight="1">
      <c r="A8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3" spans="1:26" ht="15.75" customHeight="1">
      <c r="A89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4" spans="1:26" ht="15.75" customHeight="1">
      <c r="A89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5" spans="1:26" ht="15.75" customHeight="1">
      <c r="A89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6" spans="1:26" ht="15.75" customHeight="1">
      <c r="A89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7" spans="1:26" ht="15.75" customHeight="1">
      <c r="A89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8" spans="1:26" ht="15.75" customHeight="1">
      <c r="A89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899" spans="1:26" ht="15.75" customHeight="1">
      <c r="A89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0" spans="1:26" ht="15.75" customHeight="1">
      <c r="A90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1" spans="1:26" ht="15.75" customHeight="1">
      <c r="A90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2" spans="1:26" ht="15.75" customHeight="1">
      <c r="A90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3" spans="1:26" ht="15.75" customHeight="1">
      <c r="A90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4" spans="1:26" ht="15.75" customHeight="1">
      <c r="A90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5" spans="1:26" ht="15.75" customHeight="1">
      <c r="A90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6" spans="1:26" ht="15.75" customHeight="1">
      <c r="A90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7" spans="1:26" ht="15.75" customHeight="1">
      <c r="A90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8" spans="1:26" ht="15.75" customHeight="1">
      <c r="A90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09" spans="1:26" ht="15.75" customHeight="1">
      <c r="A90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0" spans="1:26" ht="15.75" customHeight="1">
      <c r="A91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1" spans="1:26" ht="15.75" customHeight="1">
      <c r="A91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2" spans="1:26" ht="15.75" customHeight="1">
      <c r="A91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3" spans="1:26" ht="15.75" customHeight="1">
      <c r="A91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4" spans="1:26" ht="15.75" customHeight="1">
      <c r="A91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5" spans="1:26" ht="15.75" customHeight="1">
      <c r="A91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6" spans="1:26" ht="15.75" customHeight="1">
      <c r="A91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7" spans="1:26" ht="15.75" customHeight="1">
      <c r="A91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8" spans="1:26" ht="15.75" customHeight="1">
      <c r="A91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19" spans="1:26" ht="15.75" customHeight="1">
      <c r="A91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0" spans="1:26" ht="15.75" customHeight="1">
      <c r="A92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1" spans="1:26" ht="15.75" customHeight="1">
      <c r="A92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2" spans="1:26" ht="15.75" customHeight="1">
      <c r="A92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3" spans="1:26" ht="15.75" customHeight="1">
      <c r="A92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4" spans="1:26" ht="15.75" customHeight="1">
      <c r="A92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5" spans="1:26" ht="15.75" customHeight="1">
      <c r="A92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6" spans="1:26" ht="15.75" customHeight="1">
      <c r="A92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7" spans="1:26" ht="15.75" customHeight="1">
      <c r="A92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8" spans="1:26" ht="15.75" customHeight="1">
      <c r="A92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29" spans="1:26" ht="15.75" customHeight="1">
      <c r="A92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0" spans="1:26" ht="15.75" customHeight="1">
      <c r="A93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1" spans="1:26" ht="15.75" customHeight="1">
      <c r="A93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2" spans="1:26" ht="15.75" customHeight="1">
      <c r="A93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3" spans="1:26" ht="15.75" customHeight="1">
      <c r="A93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4" spans="1:26" ht="15.75" customHeight="1">
      <c r="A93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5" spans="1:26" ht="15.75" customHeight="1">
      <c r="A93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6" spans="1:26" ht="15.75" customHeight="1">
      <c r="A93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7" spans="1:26" ht="15.75" customHeight="1">
      <c r="A93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8" spans="1:26" ht="15.75" customHeight="1">
      <c r="A93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39" spans="1:26" ht="15.75" customHeight="1">
      <c r="A93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0" spans="1:26" ht="15.75" customHeight="1">
      <c r="A94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1" spans="1:26" ht="15.75" customHeight="1">
      <c r="A94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2" spans="1:26" ht="15.75" customHeight="1">
      <c r="A94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3" spans="1:26" ht="15.75" customHeight="1">
      <c r="A94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4" spans="1:26" ht="15.75" customHeight="1">
      <c r="A94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5" spans="1:26" ht="15.75" customHeight="1">
      <c r="A94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6" spans="1:26" ht="15.75" customHeight="1">
      <c r="A94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7" spans="1:26" ht="15.75" customHeight="1">
      <c r="A94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8" spans="1:26" ht="15.75" customHeight="1">
      <c r="A94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49" spans="1:26" ht="15.75" customHeight="1">
      <c r="A94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0" spans="1:26" ht="15.75" customHeight="1">
      <c r="A95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1" spans="1:26" ht="15.75" customHeight="1">
      <c r="A95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2" spans="1:26" ht="15.75" customHeight="1">
      <c r="A95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3" spans="1:26" ht="15.75" customHeight="1">
      <c r="A95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4" spans="1:26" ht="15.75" customHeight="1">
      <c r="A95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5" spans="1:26" ht="15.75" customHeight="1">
      <c r="A95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6" spans="1:26" ht="15.75" customHeight="1">
      <c r="A95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7" spans="1:26" ht="15.75" customHeight="1">
      <c r="A95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8" spans="1:26" ht="15.75" customHeight="1">
      <c r="A95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59" spans="1:26" ht="15.75" customHeight="1">
      <c r="A95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0" spans="1:26" ht="15.75" customHeight="1">
      <c r="A96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1" spans="1:26" ht="15.75" customHeight="1">
      <c r="A96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2" spans="1:26" ht="15.75" customHeight="1">
      <c r="A96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3" spans="1:26" ht="15.75" customHeight="1">
      <c r="A96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4" spans="1:26" ht="15.75" customHeight="1">
      <c r="A96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5" spans="1:26" ht="15.75" customHeight="1">
      <c r="A96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6" spans="1:26" ht="15.75" customHeight="1">
      <c r="A96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7" spans="1:26" ht="15.75" customHeight="1">
      <c r="A96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8" spans="1:26" ht="15.75" customHeight="1">
      <c r="A96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69" spans="1:26" ht="15.75" customHeight="1">
      <c r="A96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0" spans="1:26" ht="15.75" customHeight="1">
      <c r="A97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1" spans="1:26" ht="15.75" customHeight="1">
      <c r="A97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2" spans="1:26" ht="15.75" customHeight="1">
      <c r="A97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3" spans="1:26" ht="15.75" customHeight="1">
      <c r="A97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4" spans="1:26" ht="15.75" customHeight="1">
      <c r="A97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5" spans="1:26" ht="15.75" customHeight="1">
      <c r="A97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6" spans="1:26" ht="15.75" customHeight="1">
      <c r="A97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7" spans="1:26" ht="15.75" customHeight="1">
      <c r="A97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8" spans="1:26" ht="15.75" customHeight="1">
      <c r="A97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79" spans="1:26" ht="15.75" customHeight="1">
      <c r="A97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0" spans="1:26" ht="15.75" customHeight="1">
      <c r="A98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1" spans="1:26" ht="15.75" customHeight="1">
      <c r="A98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2" spans="1:26" ht="15.75" customHeight="1">
      <c r="A98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3" spans="1:26" ht="15.75" customHeight="1">
      <c r="A983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4" spans="1:26" ht="15.75" customHeight="1">
      <c r="A984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5" spans="1:26" ht="15.75" customHeight="1">
      <c r="A985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6" spans="1:26" ht="15.75" customHeight="1">
      <c r="A986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7" spans="1:26" ht="15.75" customHeight="1">
      <c r="A987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8" spans="1:26" ht="15.75" customHeight="1">
      <c r="A988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89" spans="1:26" ht="15.75" customHeight="1">
      <c r="A989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90" spans="1:26" ht="15.75" customHeight="1">
      <c r="A990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91" spans="1:26" ht="15.75" customHeight="1">
      <c r="A991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r="992" spans="1:26" ht="15.75" customHeight="1">
      <c r="A992" s="3"/>
      <c s="180"/>
      <c s="3"/>
      <c s="16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printOptions horizontalCentered="1"/>
  <pageMargins left="0.354330708661417" right="0.354330708661417" top="0.590551181102362" bottom="0.393700787401575" header="0" footer="0"/>
  <pageSetup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Viršelis</vt:lpstr>
      <vt:lpstr>60 M pb</vt:lpstr>
      <vt:lpstr>60 M Finalas</vt:lpstr>
      <vt:lpstr>60 V pb</vt:lpstr>
      <vt:lpstr>60 V Finalas</vt:lpstr>
      <vt:lpstr>400 M b</vt:lpstr>
      <vt:lpstr>400 M Suvestinė</vt:lpstr>
      <vt:lpstr>400 V b</vt:lpstr>
      <vt:lpstr>400 V Suvestinė</vt:lpstr>
      <vt:lpstr>800 M</vt:lpstr>
      <vt:lpstr>800 V</vt:lpstr>
      <vt:lpstr>1500 M</vt:lpstr>
      <vt:lpstr>1500 V bėg.</vt:lpstr>
      <vt:lpstr>1500 V Suvestinė</vt:lpstr>
      <vt:lpstr>3000 M</vt:lpstr>
      <vt:lpstr>3000 V</vt:lpstr>
      <vt:lpstr>60bb M pb</vt:lpstr>
      <vt:lpstr>60bb M Finalas</vt:lpstr>
      <vt:lpstr>60bb V pb</vt:lpstr>
      <vt:lpstr>60bb V Finalas</vt:lpstr>
      <vt:lpstr>Aukštis M</vt:lpstr>
      <vt:lpstr>Aukštis V</vt:lpstr>
      <vt:lpstr>Tolis M</vt:lpstr>
      <vt:lpstr>Tolis V</vt:lpstr>
      <vt:lpstr>Trišuolis M</vt:lpstr>
      <vt:lpstr>Trišuolis V</vt:lpstr>
      <vt:lpstr>Rutulys M</vt:lpstr>
      <vt:lpstr>Rutulys V</vt:lpstr>
      <vt:lpstr>Komandiniai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Alfonsas</dc:creator>
  <cp:keywords/>
  <dc:description/>
  <cp:lastModifiedBy>Step</cp:lastModifiedBy>
  <cp:lastPrinted>2025-01-25T16:09:15Z</cp:lastPrinted>
  <dcterms:created xsi:type="dcterms:W3CDTF">2017-02-11T16:35:12Z</dcterms:created>
  <dcterms:modified xsi:type="dcterms:W3CDTF">2025-01-25T16:50:44Z</dcterms:modified>
  <cp:category/>
</cp:coreProperties>
</file>